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0.1.200\地域資源活用支援助成グループ\地域資源①\I12_連携事業検討\05 都道府県協会メール配信_HP掲載\【第1回公募要領等】\"/>
    </mc:Choice>
  </mc:AlternateContent>
  <xr:revisionPtr revIDLastSave="0" documentId="13_ncr:1_{6A416613-FC5B-4BEC-9D4B-465F1EE263C1}" xr6:coauthVersionLast="47" xr6:coauthVersionMax="47" xr10:uidLastSave="{00000000-0000-0000-0000-000000000000}"/>
  <bookViews>
    <workbookView xWindow="30630" yWindow="630" windowWidth="24810" windowHeight="13890" xr2:uid="{00000000-000D-0000-FFFF-FFFF00000000}"/>
  </bookViews>
  <sheets>
    <sheet name="別紙1" sheetId="1" r:id="rId1"/>
    <sheet name="別紙1記入例" sheetId="2" r:id="rId2"/>
    <sheet name="word版" sheetId="3" r:id="rId3"/>
  </sheets>
  <definedNames>
    <definedName name="_xlnm.Print_Area" localSheetId="2">word版!$A$1:$Z$58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" i="3" l="1"/>
  <c r="W55" i="3" s="1"/>
  <c r="K55" i="3"/>
  <c r="L55" i="3" s="1"/>
  <c r="V54" i="3"/>
  <c r="W54" i="3" s="1"/>
  <c r="K54" i="3"/>
  <c r="L54" i="3" s="1"/>
  <c r="V53" i="3"/>
  <c r="W53" i="3" s="1"/>
  <c r="K53" i="3"/>
  <c r="L53" i="3" s="1"/>
  <c r="X51" i="3"/>
  <c r="V50" i="3"/>
  <c r="W50" i="3" s="1"/>
  <c r="Y50" i="3" s="1"/>
  <c r="K50" i="3"/>
  <c r="L50" i="3" s="1"/>
  <c r="N50" i="3" s="1"/>
  <c r="V49" i="3"/>
  <c r="W49" i="3" s="1"/>
  <c r="Y49" i="3" s="1"/>
  <c r="Y47" i="3" s="1"/>
  <c r="Y51" i="3" s="1"/>
  <c r="K49" i="3"/>
  <c r="L49" i="3" s="1"/>
  <c r="N49" i="3" s="1"/>
  <c r="V48" i="3"/>
  <c r="W48" i="3" s="1"/>
  <c r="K48" i="3"/>
  <c r="L48" i="3" s="1"/>
  <c r="X47" i="3"/>
  <c r="V45" i="3"/>
  <c r="W45" i="3" s="1"/>
  <c r="K45" i="3"/>
  <c r="L45" i="3" s="1"/>
  <c r="V44" i="3"/>
  <c r="W44" i="3" s="1"/>
  <c r="K44" i="3"/>
  <c r="L44" i="3" s="1"/>
  <c r="V43" i="3"/>
  <c r="W43" i="3" s="1"/>
  <c r="Y43" i="3" s="1"/>
  <c r="K43" i="3"/>
  <c r="L43" i="3" s="1"/>
  <c r="N43" i="3" s="1"/>
  <c r="V42" i="3"/>
  <c r="W42" i="3" s="1"/>
  <c r="K42" i="3"/>
  <c r="L42" i="3" s="1"/>
  <c r="M42" i="3" s="1"/>
  <c r="W38" i="3"/>
  <c r="K38" i="3"/>
  <c r="L38" i="3" s="1"/>
  <c r="W37" i="3"/>
  <c r="Y37" i="3" s="1"/>
  <c r="K37" i="3"/>
  <c r="L37" i="3" s="1"/>
  <c r="W36" i="3"/>
  <c r="X36" i="3" s="1"/>
  <c r="K36" i="3"/>
  <c r="L36" i="3" s="1"/>
  <c r="W34" i="3"/>
  <c r="Y34" i="3" s="1"/>
  <c r="K34" i="3"/>
  <c r="L34" i="3" s="1"/>
  <c r="W33" i="3"/>
  <c r="Y33" i="3" s="1"/>
  <c r="Y31" i="3" s="1"/>
  <c r="K33" i="3"/>
  <c r="L33" i="3" s="1"/>
  <c r="N33" i="3" s="1"/>
  <c r="W32" i="3"/>
  <c r="Y32" i="3" s="1"/>
  <c r="K32" i="3"/>
  <c r="L32" i="3" s="1"/>
  <c r="V30" i="3"/>
  <c r="W30" i="3" s="1"/>
  <c r="Y30" i="3" s="1"/>
  <c r="K30" i="3"/>
  <c r="L30" i="3" s="1"/>
  <c r="V29" i="3"/>
  <c r="W29" i="3" s="1"/>
  <c r="Y29" i="3" s="1"/>
  <c r="K29" i="3"/>
  <c r="L29" i="3" s="1"/>
  <c r="V28" i="3"/>
  <c r="W28" i="3" s="1"/>
  <c r="K28" i="3"/>
  <c r="L28" i="3" s="1"/>
  <c r="X27" i="3"/>
  <c r="V25" i="3"/>
  <c r="K25" i="3"/>
  <c r="L25" i="3" s="1"/>
  <c r="V24" i="3"/>
  <c r="K24" i="3"/>
  <c r="L24" i="3" s="1"/>
  <c r="V23" i="3"/>
  <c r="W24" i="3" s="1"/>
  <c r="X24" i="3" s="1"/>
  <c r="K23" i="3"/>
  <c r="L23" i="3" s="1"/>
  <c r="V21" i="3"/>
  <c r="W21" i="3" s="1"/>
  <c r="K21" i="3"/>
  <c r="L21" i="3" s="1"/>
  <c r="N21" i="3" s="1"/>
  <c r="V20" i="3"/>
  <c r="W20" i="3" s="1"/>
  <c r="Y20" i="3" s="1"/>
  <c r="K20" i="3"/>
  <c r="L20" i="3" s="1"/>
  <c r="V19" i="3"/>
  <c r="W19" i="3" s="1"/>
  <c r="K19" i="3"/>
  <c r="L19" i="3" s="1"/>
  <c r="V17" i="3"/>
  <c r="K17" i="3"/>
  <c r="L17" i="3" s="1"/>
  <c r="V16" i="3"/>
  <c r="W16" i="3" s="1"/>
  <c r="Y16" i="3" s="1"/>
  <c r="K16" i="3"/>
  <c r="L16" i="3" s="1"/>
  <c r="V15" i="3"/>
  <c r="X15" i="3" s="1"/>
  <c r="K15" i="3"/>
  <c r="L15" i="3" s="1"/>
  <c r="V12" i="3"/>
  <c r="W12" i="3" s="1"/>
  <c r="K12" i="3"/>
  <c r="L12" i="3" s="1"/>
  <c r="N12" i="3" s="1"/>
  <c r="V11" i="3"/>
  <c r="W11" i="3" s="1"/>
  <c r="K11" i="3"/>
  <c r="L11" i="3" s="1"/>
  <c r="V10" i="3"/>
  <c r="W10" i="3" s="1"/>
  <c r="K10" i="3"/>
  <c r="L10" i="3" s="1"/>
  <c r="W56" i="2"/>
  <c r="X55" i="2"/>
  <c r="W55" i="2"/>
  <c r="V55" i="2"/>
  <c r="V56" i="2" s="1"/>
  <c r="M55" i="2"/>
  <c r="L55" i="2"/>
  <c r="K55" i="2"/>
  <c r="X56" i="2"/>
  <c r="M56" i="2"/>
  <c r="L56" i="2"/>
  <c r="K56" i="2"/>
  <c r="U54" i="2"/>
  <c r="V54" i="2" s="1"/>
  <c r="U53" i="2"/>
  <c r="V53" i="2" s="1"/>
  <c r="U52" i="2"/>
  <c r="V52" i="2" s="1"/>
  <c r="J54" i="2"/>
  <c r="K54" i="2" s="1"/>
  <c r="M54" i="2" s="1"/>
  <c r="J53" i="2"/>
  <c r="K53" i="2" s="1"/>
  <c r="M53" i="2" s="1"/>
  <c r="J52" i="2"/>
  <c r="K52" i="2" s="1"/>
  <c r="K51" i="2" s="1"/>
  <c r="V40" i="2"/>
  <c r="U44" i="2"/>
  <c r="V44" i="2" s="1"/>
  <c r="U43" i="2"/>
  <c r="V43" i="2" s="1"/>
  <c r="U42" i="2"/>
  <c r="V42" i="2" s="1"/>
  <c r="X42" i="2" s="1"/>
  <c r="U41" i="2"/>
  <c r="V41" i="2" s="1"/>
  <c r="K43" i="2"/>
  <c r="M43" i="2" s="1"/>
  <c r="J44" i="2"/>
  <c r="K44" i="2" s="1"/>
  <c r="M44" i="2" s="1"/>
  <c r="J43" i="2"/>
  <c r="J42" i="2"/>
  <c r="K42" i="2" s="1"/>
  <c r="J41" i="2"/>
  <c r="K41" i="2" s="1"/>
  <c r="K40" i="2" s="1"/>
  <c r="K45" i="2" s="1"/>
  <c r="W46" i="2"/>
  <c r="W50" i="2" s="1"/>
  <c r="W26" i="2"/>
  <c r="V26" i="2"/>
  <c r="K46" i="2"/>
  <c r="K50" i="2" s="1"/>
  <c r="L21" i="2"/>
  <c r="K21" i="2"/>
  <c r="K17" i="2"/>
  <c r="U49" i="2"/>
  <c r="V49" i="2" s="1"/>
  <c r="X49" i="2" s="1"/>
  <c r="U48" i="2"/>
  <c r="V48" i="2" s="1"/>
  <c r="X48" i="2" s="1"/>
  <c r="X46" i="2" s="1"/>
  <c r="X50" i="2" s="1"/>
  <c r="U47" i="2"/>
  <c r="V47" i="2" s="1"/>
  <c r="V46" i="2" s="1"/>
  <c r="V50" i="2" s="1"/>
  <c r="J49" i="2"/>
  <c r="K49" i="2" s="1"/>
  <c r="M49" i="2" s="1"/>
  <c r="J48" i="2"/>
  <c r="K48" i="2" s="1"/>
  <c r="M48" i="2" s="1"/>
  <c r="J47" i="2"/>
  <c r="K47" i="2" s="1"/>
  <c r="V37" i="2"/>
  <c r="X37" i="2" s="1"/>
  <c r="V36" i="2"/>
  <c r="X36" i="2" s="1"/>
  <c r="V35" i="2"/>
  <c r="X35" i="2" s="1"/>
  <c r="X34" i="2" s="1"/>
  <c r="V33" i="2"/>
  <c r="W33" i="2" s="1"/>
  <c r="V32" i="2"/>
  <c r="X32" i="2" s="1"/>
  <c r="J37" i="2"/>
  <c r="K37" i="2" s="1"/>
  <c r="M37" i="2" s="1"/>
  <c r="J36" i="2"/>
  <c r="K36" i="2" s="1"/>
  <c r="M36" i="2" s="1"/>
  <c r="J35" i="2"/>
  <c r="K35" i="2" s="1"/>
  <c r="J33" i="2"/>
  <c r="K33" i="2" s="1"/>
  <c r="M33" i="2" s="1"/>
  <c r="J32" i="2"/>
  <c r="K32" i="2" s="1"/>
  <c r="M32" i="2" s="1"/>
  <c r="U29" i="2"/>
  <c r="V29" i="2" s="1"/>
  <c r="X29" i="2" s="1"/>
  <c r="U28" i="2"/>
  <c r="V28" i="2" s="1"/>
  <c r="X28" i="2" s="1"/>
  <c r="U27" i="2"/>
  <c r="V27" i="2" s="1"/>
  <c r="J29" i="2"/>
  <c r="K29" i="2" s="1"/>
  <c r="M29" i="2" s="1"/>
  <c r="J27" i="2"/>
  <c r="K27" i="2" s="1"/>
  <c r="K26" i="2" s="1"/>
  <c r="U24" i="2"/>
  <c r="U23" i="2"/>
  <c r="U22" i="2"/>
  <c r="V22" i="2" s="1"/>
  <c r="U20" i="2"/>
  <c r="V20" i="2" s="1"/>
  <c r="X20" i="2" s="1"/>
  <c r="U19" i="2"/>
  <c r="V19" i="2" s="1"/>
  <c r="U18" i="2"/>
  <c r="V18" i="2" s="1"/>
  <c r="V17" i="2" s="1"/>
  <c r="U16" i="2"/>
  <c r="W16" i="2" s="1"/>
  <c r="U15" i="2"/>
  <c r="W15" i="2" s="1"/>
  <c r="U14" i="2"/>
  <c r="V14" i="2" s="1"/>
  <c r="J24" i="2"/>
  <c r="K24" i="2" s="1"/>
  <c r="L24" i="2" s="1"/>
  <c r="J23" i="2"/>
  <c r="K23" i="2" s="1"/>
  <c r="L23" i="2" s="1"/>
  <c r="J20" i="2"/>
  <c r="K20" i="2" s="1"/>
  <c r="J19" i="2"/>
  <c r="K19" i="2" s="1"/>
  <c r="J16" i="2"/>
  <c r="K16" i="2" s="1"/>
  <c r="J14" i="2"/>
  <c r="K14" i="2" s="1"/>
  <c r="K13" i="2" s="1"/>
  <c r="K25" i="2" s="1"/>
  <c r="U11" i="2"/>
  <c r="V11" i="2" s="1"/>
  <c r="U9" i="2"/>
  <c r="V9" i="2" s="1"/>
  <c r="J11" i="2"/>
  <c r="K11" i="2" s="1"/>
  <c r="L11" i="2" s="1"/>
  <c r="J9" i="2"/>
  <c r="K9" i="2" s="1"/>
  <c r="V31" i="2"/>
  <c r="W31" i="2" s="1"/>
  <c r="J31" i="2"/>
  <c r="K31" i="2" s="1"/>
  <c r="J28" i="2"/>
  <c r="K28" i="2" s="1"/>
  <c r="J22" i="2"/>
  <c r="K22" i="2" s="1"/>
  <c r="L22" i="2" s="1"/>
  <c r="J18" i="2"/>
  <c r="K18" i="2" s="1"/>
  <c r="J15" i="2"/>
  <c r="K15" i="2" s="1"/>
  <c r="L15" i="2" s="1"/>
  <c r="U10" i="2"/>
  <c r="V10" i="2" s="1"/>
  <c r="J10" i="2"/>
  <c r="K10" i="2" s="1"/>
  <c r="K8" i="2" s="1"/>
  <c r="K12" i="2" s="1"/>
  <c r="X33" i="3" l="1"/>
  <c r="X16" i="3"/>
  <c r="Y36" i="3"/>
  <c r="Y24" i="3"/>
  <c r="W18" i="3"/>
  <c r="W47" i="3"/>
  <c r="W51" i="3" s="1"/>
  <c r="N30" i="3"/>
  <c r="M30" i="3"/>
  <c r="N36" i="3"/>
  <c r="M36" i="3"/>
  <c r="L35" i="3"/>
  <c r="M12" i="3"/>
  <c r="N19" i="3"/>
  <c r="L18" i="3"/>
  <c r="M19" i="3"/>
  <c r="N44" i="3"/>
  <c r="M44" i="3"/>
  <c r="M50" i="3"/>
  <c r="N25" i="3"/>
  <c r="M25" i="3"/>
  <c r="Y44" i="3"/>
  <c r="X44" i="3"/>
  <c r="N20" i="3"/>
  <c r="M20" i="3"/>
  <c r="N37" i="3"/>
  <c r="M37" i="3"/>
  <c r="L14" i="3"/>
  <c r="N15" i="3"/>
  <c r="M15" i="3"/>
  <c r="L27" i="3"/>
  <c r="L31" i="3"/>
  <c r="N32" i="3"/>
  <c r="M32" i="3"/>
  <c r="L52" i="3"/>
  <c r="L56" i="3" s="1"/>
  <c r="N53" i="3"/>
  <c r="L9" i="3"/>
  <c r="L13" i="3" s="1"/>
  <c r="Y45" i="3"/>
  <c r="X45" i="3"/>
  <c r="M53" i="3"/>
  <c r="M10" i="3"/>
  <c r="X20" i="3"/>
  <c r="N28" i="3"/>
  <c r="M28" i="3"/>
  <c r="Y38" i="3"/>
  <c r="Y35" i="3" s="1"/>
  <c r="X38" i="3"/>
  <c r="W52" i="3"/>
  <c r="W56" i="3" s="1"/>
  <c r="Y53" i="3"/>
  <c r="X53" i="3"/>
  <c r="N10" i="3"/>
  <c r="W27" i="3"/>
  <c r="Y28" i="3"/>
  <c r="Y27" i="3" s="1"/>
  <c r="W9" i="3"/>
  <c r="W13" i="3" s="1"/>
  <c r="Y10" i="3"/>
  <c r="X10" i="3"/>
  <c r="Y21" i="3"/>
  <c r="X21" i="3"/>
  <c r="L47" i="3"/>
  <c r="L51" i="3" s="1"/>
  <c r="N48" i="3"/>
  <c r="N47" i="3" s="1"/>
  <c r="N51" i="3" s="1"/>
  <c r="M48" i="3"/>
  <c r="Y54" i="3"/>
  <c r="X54" i="3"/>
  <c r="L22" i="3"/>
  <c r="N23" i="3"/>
  <c r="M23" i="3"/>
  <c r="N29" i="3"/>
  <c r="M29" i="3"/>
  <c r="Y42" i="3"/>
  <c r="X42" i="3"/>
  <c r="W41" i="3"/>
  <c r="W46" i="3" s="1"/>
  <c r="Y11" i="3"/>
  <c r="X11" i="3"/>
  <c r="N17" i="3"/>
  <c r="M17" i="3"/>
  <c r="N34" i="3"/>
  <c r="M34" i="3"/>
  <c r="N55" i="3"/>
  <c r="M55" i="3"/>
  <c r="M43" i="3"/>
  <c r="Y12" i="3"/>
  <c r="X12" i="3"/>
  <c r="M21" i="3"/>
  <c r="Y55" i="3"/>
  <c r="X55" i="3"/>
  <c r="X19" i="3"/>
  <c r="W23" i="3"/>
  <c r="N42" i="3"/>
  <c r="M49" i="3"/>
  <c r="N11" i="3"/>
  <c r="M11" i="3"/>
  <c r="W15" i="3"/>
  <c r="X17" i="3"/>
  <c r="X14" i="3" s="1"/>
  <c r="W17" i="3"/>
  <c r="Y17" i="3" s="1"/>
  <c r="Y19" i="3"/>
  <c r="Y18" i="3" s="1"/>
  <c r="N54" i="3"/>
  <c r="M54" i="3"/>
  <c r="X32" i="3"/>
  <c r="N24" i="3"/>
  <c r="M24" i="3"/>
  <c r="N16" i="3"/>
  <c r="M16" i="3"/>
  <c r="W25" i="3"/>
  <c r="M33" i="3"/>
  <c r="W35" i="3"/>
  <c r="X37" i="3"/>
  <c r="N45" i="3"/>
  <c r="M45" i="3"/>
  <c r="W31" i="3"/>
  <c r="N38" i="3"/>
  <c r="M38" i="3"/>
  <c r="L41" i="3"/>
  <c r="L46" i="3" s="1"/>
  <c r="X34" i="3"/>
  <c r="V8" i="2"/>
  <c r="V12" i="2" s="1"/>
  <c r="W53" i="2"/>
  <c r="X53" i="2"/>
  <c r="X54" i="2"/>
  <c r="W54" i="2"/>
  <c r="V51" i="2"/>
  <c r="X52" i="2"/>
  <c r="X51" i="2" s="1"/>
  <c r="W52" i="2"/>
  <c r="W51" i="2" s="1"/>
  <c r="L52" i="2"/>
  <c r="M52" i="2"/>
  <c r="M51" i="2" s="1"/>
  <c r="L53" i="2"/>
  <c r="L54" i="2"/>
  <c r="X43" i="2"/>
  <c r="W43" i="2"/>
  <c r="X44" i="2"/>
  <c r="W44" i="2"/>
  <c r="X41" i="2"/>
  <c r="X40" i="2" s="1"/>
  <c r="W41" i="2"/>
  <c r="W40" i="2" s="1"/>
  <c r="V45" i="2"/>
  <c r="M41" i="2"/>
  <c r="M40" i="2" s="1"/>
  <c r="M45" i="2" s="1"/>
  <c r="L41" i="2"/>
  <c r="L40" i="2" s="1"/>
  <c r="L45" i="2" s="1"/>
  <c r="L35" i="2"/>
  <c r="K34" i="2"/>
  <c r="M42" i="2"/>
  <c r="L42" i="2"/>
  <c r="K30" i="2"/>
  <c r="V30" i="2"/>
  <c r="L43" i="2"/>
  <c r="L44" i="2"/>
  <c r="M35" i="2"/>
  <c r="M34" i="2" s="1"/>
  <c r="V34" i="2"/>
  <c r="M47" i="2"/>
  <c r="M46" i="2" s="1"/>
  <c r="M50" i="2" s="1"/>
  <c r="L47" i="2"/>
  <c r="L48" i="2"/>
  <c r="L49" i="2"/>
  <c r="V24" i="2"/>
  <c r="X24" i="2" s="1"/>
  <c r="V23" i="2"/>
  <c r="X23" i="2" s="1"/>
  <c r="X33" i="2"/>
  <c r="M31" i="2"/>
  <c r="M30" i="2" s="1"/>
  <c r="M27" i="2"/>
  <c r="X27" i="2"/>
  <c r="X26" i="2" s="1"/>
  <c r="W14" i="2"/>
  <c r="W13" i="2" s="1"/>
  <c r="W37" i="2"/>
  <c r="V16" i="2"/>
  <c r="X16" i="2" s="1"/>
  <c r="W36" i="2"/>
  <c r="W35" i="2"/>
  <c r="W34" i="2" s="1"/>
  <c r="L36" i="2"/>
  <c r="L37" i="2"/>
  <c r="L33" i="2"/>
  <c r="L32" i="2"/>
  <c r="L29" i="2"/>
  <c r="L27" i="2"/>
  <c r="L26" i="2" s="1"/>
  <c r="W9" i="2"/>
  <c r="X9" i="2"/>
  <c r="W11" i="2"/>
  <c r="X11" i="2"/>
  <c r="M19" i="2"/>
  <c r="L19" i="2"/>
  <c r="L10" i="2"/>
  <c r="M10" i="2"/>
  <c r="M20" i="2"/>
  <c r="L20" i="2"/>
  <c r="X10" i="2"/>
  <c r="W10" i="2"/>
  <c r="M9" i="2"/>
  <c r="L9" i="2"/>
  <c r="M18" i="2"/>
  <c r="L18" i="2"/>
  <c r="X14" i="2"/>
  <c r="M22" i="2"/>
  <c r="M11" i="2"/>
  <c r="M23" i="2"/>
  <c r="M24" i="2"/>
  <c r="W23" i="2"/>
  <c r="W20" i="2"/>
  <c r="L16" i="2"/>
  <c r="M16" i="2"/>
  <c r="M14" i="2"/>
  <c r="L14" i="2"/>
  <c r="L13" i="2" s="1"/>
  <c r="M15" i="2"/>
  <c r="W19" i="2"/>
  <c r="X19" i="2"/>
  <c r="W22" i="2"/>
  <c r="X22" i="2"/>
  <c r="W18" i="2"/>
  <c r="X18" i="2"/>
  <c r="L28" i="2"/>
  <c r="L31" i="2"/>
  <c r="W32" i="2"/>
  <c r="W30" i="2" s="1"/>
  <c r="V15" i="2"/>
  <c r="M28" i="2"/>
  <c r="X31" i="2"/>
  <c r="X35" i="3" l="1"/>
  <c r="M27" i="3"/>
  <c r="N27" i="3"/>
  <c r="N22" i="3"/>
  <c r="M52" i="3"/>
  <c r="M56" i="3" s="1"/>
  <c r="N41" i="3"/>
  <c r="N46" i="3" s="1"/>
  <c r="W39" i="3"/>
  <c r="N9" i="3"/>
  <c r="N13" i="3" s="1"/>
  <c r="M18" i="3"/>
  <c r="X18" i="3"/>
  <c r="Y39" i="3"/>
  <c r="N14" i="3"/>
  <c r="L26" i="3"/>
  <c r="W22" i="3"/>
  <c r="Y23" i="3"/>
  <c r="X23" i="3"/>
  <c r="X31" i="3"/>
  <c r="X52" i="3"/>
  <c r="X56" i="3" s="1"/>
  <c r="M47" i="3"/>
  <c r="M51" i="3" s="1"/>
  <c r="Y52" i="3"/>
  <c r="Y56" i="3" s="1"/>
  <c r="N52" i="3"/>
  <c r="N56" i="3" s="1"/>
  <c r="N18" i="3"/>
  <c r="X41" i="3"/>
  <c r="X46" i="3" s="1"/>
  <c r="M31" i="3"/>
  <c r="Y41" i="3"/>
  <c r="Y46" i="3" s="1"/>
  <c r="N31" i="3"/>
  <c r="N39" i="3" s="1"/>
  <c r="M35" i="3"/>
  <c r="W14" i="3"/>
  <c r="Y15" i="3"/>
  <c r="Y14" i="3" s="1"/>
  <c r="M41" i="3"/>
  <c r="M46" i="3" s="1"/>
  <c r="X9" i="3"/>
  <c r="X13" i="3" s="1"/>
  <c r="N35" i="3"/>
  <c r="Y25" i="3"/>
  <c r="X25" i="3"/>
  <c r="Y9" i="3"/>
  <c r="Y13" i="3" s="1"/>
  <c r="L39" i="3"/>
  <c r="L40" i="3" s="1"/>
  <c r="L57" i="3" s="1"/>
  <c r="M22" i="3"/>
  <c r="M9" i="3"/>
  <c r="M13" i="3" s="1"/>
  <c r="M14" i="3"/>
  <c r="X17" i="2"/>
  <c r="W17" i="2"/>
  <c r="L51" i="2"/>
  <c r="W45" i="2"/>
  <c r="X45" i="2"/>
  <c r="M21" i="2"/>
  <c r="K38" i="2"/>
  <c r="K39" i="2" s="1"/>
  <c r="V21" i="2"/>
  <c r="X21" i="2"/>
  <c r="X13" i="2"/>
  <c r="X25" i="2" s="1"/>
  <c r="L46" i="2"/>
  <c r="L50" i="2" s="1"/>
  <c r="X30" i="2"/>
  <c r="X38" i="2" s="1"/>
  <c r="X39" i="2" s="1"/>
  <c r="L17" i="2"/>
  <c r="L34" i="2"/>
  <c r="L25" i="2"/>
  <c r="M17" i="2"/>
  <c r="V13" i="2"/>
  <c r="M13" i="2"/>
  <c r="M25" i="2" s="1"/>
  <c r="L8" i="2"/>
  <c r="L12" i="2" s="1"/>
  <c r="X8" i="2"/>
  <c r="X12" i="2" s="1"/>
  <c r="M38" i="2"/>
  <c r="M39" i="2" s="1"/>
  <c r="W38" i="2"/>
  <c r="M8" i="2"/>
  <c r="M12" i="2" s="1"/>
  <c r="W8" i="2"/>
  <c r="W12" i="2" s="1"/>
  <c r="L30" i="2"/>
  <c r="M26" i="2"/>
  <c r="V38" i="2"/>
  <c r="W24" i="2"/>
  <c r="W21" i="2" s="1"/>
  <c r="W25" i="2" s="1"/>
  <c r="X15" i="2"/>
  <c r="X39" i="3" l="1"/>
  <c r="Y22" i="3"/>
  <c r="Y26" i="3" s="1"/>
  <c r="Y40" i="3" s="1"/>
  <c r="Y57" i="3" s="1"/>
  <c r="W26" i="3"/>
  <c r="W40" i="3" s="1"/>
  <c r="W57" i="3" s="1"/>
  <c r="M26" i="3"/>
  <c r="M39" i="3"/>
  <c r="M40" i="3" s="1"/>
  <c r="M57" i="3" s="1"/>
  <c r="X22" i="3"/>
  <c r="X26" i="3" s="1"/>
  <c r="N26" i="3"/>
  <c r="N40" i="3" s="1"/>
  <c r="N57" i="3" s="1"/>
  <c r="L38" i="2"/>
  <c r="L39" i="2"/>
  <c r="W39" i="2"/>
  <c r="V25" i="2"/>
  <c r="V39" i="2" s="1"/>
  <c r="X40" i="3" l="1"/>
  <c r="X57" i="3" s="1"/>
</calcChain>
</file>

<file path=xl/sharedStrings.xml><?xml version="1.0" encoding="utf-8"?>
<sst xmlns="http://schemas.openxmlformats.org/spreadsheetml/2006/main" count="513" uniqueCount="50">
  <si>
    <t>（　　　　年　　　月　　　日～　　　　年　　　　月　　　日）</t>
    <rPh sb="5" eb="6">
      <t>ネン</t>
    </rPh>
    <rPh sb="9" eb="10">
      <t>ガツ</t>
    </rPh>
    <rPh sb="13" eb="14">
      <t>ニチ</t>
    </rPh>
    <rPh sb="19" eb="20">
      <t>ネン</t>
    </rPh>
    <rPh sb="24" eb="25">
      <t>ガツ</t>
    </rPh>
    <rPh sb="28" eb="29">
      <t>ニチ</t>
    </rPh>
    <phoneticPr fontId="1"/>
  </si>
  <si>
    <t>支出区分</t>
    <rPh sb="0" eb="2">
      <t>シシュツ</t>
    </rPh>
    <rPh sb="2" eb="4">
      <t>クブン</t>
    </rPh>
    <phoneticPr fontId="1"/>
  </si>
  <si>
    <t>実績</t>
    <rPh sb="0" eb="2">
      <t>ジッセキ</t>
    </rPh>
    <phoneticPr fontId="1"/>
  </si>
  <si>
    <t>事業区分</t>
    <rPh sb="0" eb="2">
      <t>ジギョウ</t>
    </rPh>
    <rPh sb="2" eb="4">
      <t>クブン</t>
    </rPh>
    <phoneticPr fontId="1"/>
  </si>
  <si>
    <t>支出区分の内訳</t>
    <rPh sb="0" eb="2">
      <t>シシュツ</t>
    </rPh>
    <rPh sb="2" eb="4">
      <t>クブン</t>
    </rPh>
    <rPh sb="5" eb="7">
      <t>ウチワケ</t>
    </rPh>
    <phoneticPr fontId="1"/>
  </si>
  <si>
    <t>経費項目と積算明細</t>
  </si>
  <si>
    <t>経費項目と積算明細</t>
    <rPh sb="0" eb="2">
      <t>ケイヒ</t>
    </rPh>
    <rPh sb="2" eb="4">
      <t>コウモク</t>
    </rPh>
    <rPh sb="5" eb="7">
      <t>セキサン</t>
    </rPh>
    <rPh sb="7" eb="9">
      <t>メイサイ</t>
    </rPh>
    <phoneticPr fontId="1"/>
  </si>
  <si>
    <t>金額（円）</t>
    <rPh sb="0" eb="2">
      <t>キンガク</t>
    </rPh>
    <rPh sb="3" eb="4">
      <t>エン</t>
    </rPh>
    <phoneticPr fontId="1"/>
  </si>
  <si>
    <t>経費の負担区分</t>
    <rPh sb="0" eb="2">
      <t>ケイヒ</t>
    </rPh>
    <rPh sb="3" eb="5">
      <t>フタン</t>
    </rPh>
    <rPh sb="5" eb="7">
      <t>クブン</t>
    </rPh>
    <phoneticPr fontId="1"/>
  </si>
  <si>
    <t>中小企業者等への助成金</t>
    <rPh sb="0" eb="2">
      <t>チュウショウ</t>
    </rPh>
    <rPh sb="2" eb="4">
      <t>キギョウ</t>
    </rPh>
    <rPh sb="4" eb="5">
      <t>シャ</t>
    </rPh>
    <rPh sb="5" eb="6">
      <t>トウ</t>
    </rPh>
    <rPh sb="8" eb="10">
      <t>ジョセイ</t>
    </rPh>
    <rPh sb="10" eb="11">
      <t>キン</t>
    </rPh>
    <phoneticPr fontId="1"/>
  </si>
  <si>
    <t>小計</t>
    <rPh sb="0" eb="2">
      <t>ショウケイ</t>
    </rPh>
    <phoneticPr fontId="1"/>
  </si>
  <si>
    <t>支援事業実施に必要な事業費</t>
    <rPh sb="0" eb="2">
      <t>シエン</t>
    </rPh>
    <rPh sb="2" eb="4">
      <t>ジギョウ</t>
    </rPh>
    <rPh sb="4" eb="6">
      <t>ジッシ</t>
    </rPh>
    <rPh sb="7" eb="9">
      <t>ヒツヨウ</t>
    </rPh>
    <rPh sb="10" eb="13">
      <t>ジギョウヒ</t>
    </rPh>
    <phoneticPr fontId="1"/>
  </si>
  <si>
    <t>支援事業実施に必要な人件費</t>
    <rPh sb="0" eb="2">
      <t>シエン</t>
    </rPh>
    <rPh sb="2" eb="4">
      <t>ジギョウ</t>
    </rPh>
    <rPh sb="4" eb="6">
      <t>ジッシ</t>
    </rPh>
    <rPh sb="7" eb="9">
      <t>ヒツヨウ</t>
    </rPh>
    <rPh sb="10" eb="13">
      <t>ジンケンヒ</t>
    </rPh>
    <phoneticPr fontId="1"/>
  </si>
  <si>
    <t>委託費</t>
    <rPh sb="0" eb="2">
      <t>イタク</t>
    </rPh>
    <rPh sb="2" eb="3">
      <t>ヒ</t>
    </rPh>
    <phoneticPr fontId="1"/>
  </si>
  <si>
    <t>租税公課</t>
    <rPh sb="0" eb="2">
      <t>ソゼイ</t>
    </rPh>
    <rPh sb="2" eb="4">
      <t>コウカ</t>
    </rPh>
    <phoneticPr fontId="1"/>
  </si>
  <si>
    <t>合計</t>
    <rPh sb="0" eb="2">
      <t>ゴウケイ</t>
    </rPh>
    <phoneticPr fontId="1"/>
  </si>
  <si>
    <t>2.助成対象事業の実績</t>
    <rPh sb="2" eb="4">
      <t>ジョセイ</t>
    </rPh>
    <rPh sb="4" eb="6">
      <t>タイショウ</t>
    </rPh>
    <rPh sb="6" eb="8">
      <t>ジギョウ</t>
    </rPh>
    <rPh sb="9" eb="11">
      <t>ジッセキ</t>
    </rPh>
    <phoneticPr fontId="1"/>
  </si>
  <si>
    <t>計画の内容</t>
    <rPh sb="0" eb="2">
      <t>ケイカク</t>
    </rPh>
    <rPh sb="3" eb="5">
      <t>ナイヨウ</t>
    </rPh>
    <phoneticPr fontId="1"/>
  </si>
  <si>
    <t>年度　助成対象事業の実績</t>
    <rPh sb="0" eb="2">
      <t>ネンド</t>
    </rPh>
    <rPh sb="3" eb="5">
      <t>ジョセイ</t>
    </rPh>
    <rPh sb="5" eb="7">
      <t>タイショウ</t>
    </rPh>
    <rPh sb="7" eb="9">
      <t>ジギョウ</t>
    </rPh>
    <rPh sb="10" eb="12">
      <t>ジッセキ</t>
    </rPh>
    <phoneticPr fontId="1"/>
  </si>
  <si>
    <t>特別会計(助成金）</t>
    <rPh sb="0" eb="2">
      <t>トクベツ</t>
    </rPh>
    <rPh sb="2" eb="4">
      <t>カイケイ</t>
    </rPh>
    <rPh sb="5" eb="7">
      <t>ジョセイ</t>
    </rPh>
    <rPh sb="7" eb="8">
      <t>キン</t>
    </rPh>
    <phoneticPr fontId="1"/>
  </si>
  <si>
    <t>その他(助成金以外）</t>
    <rPh sb="2" eb="3">
      <t>ホカ</t>
    </rPh>
    <rPh sb="4" eb="6">
      <t>ジョセイ</t>
    </rPh>
    <rPh sb="6" eb="7">
      <t>キン</t>
    </rPh>
    <rPh sb="7" eb="9">
      <t>イガイ</t>
    </rPh>
    <phoneticPr fontId="1"/>
  </si>
  <si>
    <t>(別紙1）《連携事業》</t>
    <rPh sb="1" eb="3">
      <t>ベッシ</t>
    </rPh>
    <rPh sb="6" eb="8">
      <t>レンケイ</t>
    </rPh>
    <rPh sb="8" eb="10">
      <t>ジギョウ</t>
    </rPh>
    <phoneticPr fontId="1"/>
  </si>
  <si>
    <t>特別会計</t>
    <rPh sb="0" eb="2">
      <t>トクベツ</t>
    </rPh>
    <rPh sb="2" eb="4">
      <t>カイケイ</t>
    </rPh>
    <phoneticPr fontId="1"/>
  </si>
  <si>
    <t>その他</t>
    <rPh sb="2" eb="3">
      <t>ホカ</t>
    </rPh>
    <phoneticPr fontId="1"/>
  </si>
  <si>
    <t>新事業展開支援事業
①新市場開拓支援</t>
    <rPh sb="0" eb="3">
      <t>シンジギョウ</t>
    </rPh>
    <rPh sb="3" eb="5">
      <t>テンカイ</t>
    </rPh>
    <rPh sb="5" eb="7">
      <t>シエン</t>
    </rPh>
    <rPh sb="7" eb="9">
      <t>ジギョウ</t>
    </rPh>
    <rPh sb="11" eb="12">
      <t>シン</t>
    </rPh>
    <rPh sb="12" eb="14">
      <t>イチバ</t>
    </rPh>
    <rPh sb="14" eb="16">
      <t>カイタク</t>
    </rPh>
    <rPh sb="16" eb="18">
      <t>シエン</t>
    </rPh>
    <phoneticPr fontId="1"/>
  </si>
  <si>
    <t>×</t>
    <phoneticPr fontId="1"/>
  </si>
  <si>
    <t>＝</t>
    <phoneticPr fontId="1"/>
  </si>
  <si>
    <t>（小計）</t>
    <rPh sb="1" eb="3">
      <t>ショウケイ</t>
    </rPh>
    <phoneticPr fontId="1"/>
  </si>
  <si>
    <t>×</t>
  </si>
  <si>
    <t>＝</t>
  </si>
  <si>
    <t>助成金（連携事業合計）</t>
    <rPh sb="0" eb="2">
      <t>ジョセイ</t>
    </rPh>
    <rPh sb="2" eb="3">
      <t>キン</t>
    </rPh>
    <rPh sb="4" eb="8">
      <t>レンケイジギョウ</t>
    </rPh>
    <rPh sb="8" eb="10">
      <t>ゴウケイ</t>
    </rPh>
    <phoneticPr fontId="1"/>
  </si>
  <si>
    <t>　Ｚ協会</t>
    <rPh sb="2" eb="4">
      <t>キョウカイ</t>
    </rPh>
    <phoneticPr fontId="1"/>
  </si>
  <si>
    <t>　Ｘ協会</t>
    <rPh sb="2" eb="4">
      <t>キョウカイ</t>
    </rPh>
    <phoneticPr fontId="1"/>
  </si>
  <si>
    <t>　Ｙ協会</t>
    <rPh sb="2" eb="4">
      <t>キョウカイ</t>
    </rPh>
    <phoneticPr fontId="1"/>
  </si>
  <si>
    <t>２０＊＊年度　助成対象事業の実績</t>
    <rPh sb="4" eb="6">
      <t>ネンド</t>
    </rPh>
    <rPh sb="7" eb="9">
      <t>ジョセイ</t>
    </rPh>
    <rPh sb="9" eb="11">
      <t>タイショウ</t>
    </rPh>
    <rPh sb="11" eb="13">
      <t>ジギョウ</t>
    </rPh>
    <rPh sb="14" eb="16">
      <t>ジッセキ</t>
    </rPh>
    <phoneticPr fontId="1"/>
  </si>
  <si>
    <t>（２０＊＊年４月１日～２０＊＊年３月３１日）</t>
    <rPh sb="5" eb="6">
      <t>ネン</t>
    </rPh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</si>
  <si>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謝金（連携事業合計）</t>
    <rPh sb="0" eb="2">
      <t>シャキン</t>
    </rPh>
    <rPh sb="3" eb="5">
      <t>レンケイ</t>
    </rPh>
    <rPh sb="5" eb="7">
      <t>ジギョウ</t>
    </rPh>
    <rPh sb="7" eb="9">
      <t>ゴウケイ</t>
    </rPh>
    <phoneticPr fontId="1"/>
  </si>
  <si>
    <t>旅費・交通費（連携事業合計）</t>
    <rPh sb="0" eb="2">
      <t>リョヒ</t>
    </rPh>
    <rPh sb="3" eb="6">
      <t>コウツウヒ</t>
    </rPh>
    <rPh sb="7" eb="9">
      <t>レンケイ</t>
    </rPh>
    <rPh sb="9" eb="11">
      <t>ジギョウ</t>
    </rPh>
    <rPh sb="11" eb="13">
      <t>ゴウケイ</t>
    </rPh>
    <phoneticPr fontId="1"/>
  </si>
  <si>
    <t>会議費（連携事業合計）</t>
    <rPh sb="0" eb="3">
      <t>カイギヒ</t>
    </rPh>
    <rPh sb="4" eb="6">
      <t>レンケイ</t>
    </rPh>
    <rPh sb="6" eb="8">
      <t>ジギョウ</t>
    </rPh>
    <rPh sb="8" eb="10">
      <t>ゴウケイ</t>
    </rPh>
    <phoneticPr fontId="1"/>
  </si>
  <si>
    <t>新事業展開支援事業
③展示会開催</t>
    <rPh sb="0" eb="3">
      <t>シンジギョウ</t>
    </rPh>
    <rPh sb="3" eb="5">
      <t>テンカイ</t>
    </rPh>
    <rPh sb="5" eb="7">
      <t>シエン</t>
    </rPh>
    <rPh sb="7" eb="9">
      <t>ジギョウ</t>
    </rPh>
    <rPh sb="11" eb="14">
      <t>テンジカイ</t>
    </rPh>
    <rPh sb="14" eb="16">
      <t>カイサイ</t>
    </rPh>
    <phoneticPr fontId="1"/>
  </si>
  <si>
    <t>会場借料（連携事業合計）</t>
    <rPh sb="0" eb="4">
      <t>カイジョウシャクリョウ</t>
    </rPh>
    <rPh sb="5" eb="7">
      <t>レンケイ</t>
    </rPh>
    <rPh sb="7" eb="9">
      <t>ジギョウ</t>
    </rPh>
    <rPh sb="9" eb="11">
      <t>ゴウケイ</t>
    </rPh>
    <phoneticPr fontId="1"/>
  </si>
  <si>
    <t>通信運搬費（連携事業合計）</t>
    <rPh sb="0" eb="2">
      <t>ツウシン</t>
    </rPh>
    <rPh sb="2" eb="5">
      <t>ウンパンヒ</t>
    </rPh>
    <rPh sb="6" eb="8">
      <t>レンケイ</t>
    </rPh>
    <rPh sb="8" eb="10">
      <t>ジギョウ</t>
    </rPh>
    <rPh sb="10" eb="12">
      <t>ゴウケイ</t>
    </rPh>
    <phoneticPr fontId="1"/>
  </si>
  <si>
    <t>消耗品費（連携事業合計）</t>
    <rPh sb="0" eb="4">
      <t>ショウモウヒンヒ</t>
    </rPh>
    <rPh sb="5" eb="9">
      <t>レンケイジギョウ</t>
    </rPh>
    <rPh sb="9" eb="11">
      <t>ゴウケイ</t>
    </rPh>
    <phoneticPr fontId="1"/>
  </si>
  <si>
    <t>委託費（連携事業合計）</t>
    <rPh sb="0" eb="3">
      <t>イタクヒ</t>
    </rPh>
    <rPh sb="4" eb="8">
      <t>レンケイジギョウ</t>
    </rPh>
    <rPh sb="8" eb="10">
      <t>ゴウケイ</t>
    </rPh>
    <phoneticPr fontId="1"/>
  </si>
  <si>
    <t>事前調査</t>
    <rPh sb="0" eb="2">
      <t>ジゼン</t>
    </rPh>
    <rPh sb="2" eb="4">
      <t>チョウサ</t>
    </rPh>
    <phoneticPr fontId="1"/>
  </si>
  <si>
    <t>小計（事業費）</t>
    <rPh sb="0" eb="2">
      <t>ショウケイ</t>
    </rPh>
    <rPh sb="3" eb="6">
      <t>ジギョウヒ</t>
    </rPh>
    <phoneticPr fontId="1"/>
  </si>
  <si>
    <t>小計（助成金）</t>
    <rPh sb="0" eb="2">
      <t>ショウケイ</t>
    </rPh>
    <rPh sb="3" eb="6">
      <t>ジョセイキン</t>
    </rPh>
    <phoneticPr fontId="1"/>
  </si>
  <si>
    <t>新事業展開支援事業
②アドバイザー事業</t>
    <rPh sb="0" eb="3">
      <t>シンジギョウ</t>
    </rPh>
    <rPh sb="3" eb="5">
      <t>テンカイ</t>
    </rPh>
    <rPh sb="5" eb="7">
      <t>シエン</t>
    </rPh>
    <rPh sb="7" eb="9">
      <t>ジギョウ</t>
    </rPh>
    <rPh sb="17" eb="19">
      <t>ジギョウ</t>
    </rPh>
    <phoneticPr fontId="1"/>
  </si>
  <si>
    <t>租税公課（連携事業合計）</t>
    <rPh sb="0" eb="2">
      <t>ソゼイ</t>
    </rPh>
    <rPh sb="2" eb="4">
      <t>コウカ</t>
    </rPh>
    <rPh sb="5" eb="9">
      <t>レンケイジギョウ</t>
    </rPh>
    <rPh sb="9" eb="11">
      <t>ゴウケイ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</si>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</sst>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＠&quot;#,##0"/>
    <numFmt numFmtId="177" formatCode="#,###&quot;件&quot;"/>
    <numFmt numFmtId="178" formatCode="#,##0&quot;人&quot;"/>
    <numFmt numFmtId="179" formatCode="#,##0&quot;日&quot;"/>
    <numFmt numFmtId="180" formatCode="#,##0&quot;回&quot;"/>
    <numFmt numFmtId="181" formatCode="#,##0_ "/>
    <numFmt numFmtId="182" formatCode="#,##0&quot;月&quot;"/>
    <numFmt numFmtId="183" formatCode="#,##0&quot;円&quot;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16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11" xfId="1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0" xfId="0" applyNumberFormat="1" applyFont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38" fontId="5" fillId="0" borderId="11" xfId="1" applyFont="1" applyBorder="1" applyAlignment="1">
      <alignment horizontal="center" vertical="center"/>
    </xf>
    <xf numFmtId="181" fontId="5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8" fontId="5" fillId="0" borderId="5" xfId="0" applyNumberFormat="1" applyFont="1" applyBorder="1" applyAlignment="1">
      <alignment vertical="center"/>
    </xf>
    <xf numFmtId="38" fontId="5" fillId="0" borderId="20" xfId="0" applyNumberFormat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21" xfId="0" applyNumberFormat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20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82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181" fontId="5" fillId="2" borderId="9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20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49" fontId="5" fillId="2" borderId="0" xfId="0" quotePrefix="1" applyNumberFormat="1" applyFont="1" applyFill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5" fillId="2" borderId="21" xfId="1" applyFont="1" applyFill="1" applyBorder="1" applyAlignment="1">
      <alignment vertical="center"/>
    </xf>
    <xf numFmtId="0" fontId="7" fillId="2" borderId="18" xfId="0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0" xfId="0" applyNumberFormat="1" applyFont="1" applyFill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38" fontId="5" fillId="2" borderId="22" xfId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8" fontId="5" fillId="2" borderId="0" xfId="0" applyNumberFormat="1" applyFont="1" applyFill="1" applyAlignment="1">
      <alignment horizontal="right" vertical="center"/>
    </xf>
    <xf numFmtId="179" fontId="5" fillId="2" borderId="0" xfId="0" applyNumberFormat="1" applyFont="1" applyFill="1" applyAlignment="1">
      <alignment vertical="center"/>
    </xf>
    <xf numFmtId="38" fontId="5" fillId="2" borderId="15" xfId="0" applyNumberFormat="1" applyFont="1" applyFill="1" applyBorder="1" applyAlignment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38" fontId="5" fillId="2" borderId="21" xfId="0" applyNumberFormat="1" applyFont="1" applyFill="1" applyBorder="1" applyAlignment="1">
      <alignment vertical="center"/>
    </xf>
    <xf numFmtId="38" fontId="5" fillId="2" borderId="11" xfId="1" applyFont="1" applyFill="1" applyBorder="1" applyAlignment="1">
      <alignment horizontal="left" vertical="center"/>
    </xf>
    <xf numFmtId="180" fontId="5" fillId="2" borderId="0" xfId="0" applyNumberFormat="1" applyFont="1" applyFill="1" applyAlignment="1">
      <alignment horizontal="right" vertical="center"/>
    </xf>
    <xf numFmtId="38" fontId="5" fillId="2" borderId="2" xfId="1" applyFont="1" applyFill="1" applyBorder="1" applyAlignment="1">
      <alignment horizontal="centerContinuous" vertical="center"/>
    </xf>
    <xf numFmtId="38" fontId="5" fillId="2" borderId="3" xfId="1" applyFont="1" applyFill="1" applyBorder="1" applyAlignment="1">
      <alignment horizontal="centerContinuous" vertical="center"/>
    </xf>
    <xf numFmtId="38" fontId="5" fillId="2" borderId="4" xfId="1" applyFont="1" applyFill="1" applyBorder="1" applyAlignment="1">
      <alignment horizontal="centerContinuous" vertical="center"/>
    </xf>
    <xf numFmtId="38" fontId="5" fillId="2" borderId="1" xfId="1" applyFont="1" applyFill="1" applyBorder="1" applyAlignment="1">
      <alignment vertical="center"/>
    </xf>
    <xf numFmtId="38" fontId="5" fillId="2" borderId="16" xfId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38" fontId="7" fillId="2" borderId="17" xfId="1" applyFont="1" applyFill="1" applyBorder="1" applyAlignment="1">
      <alignment vertical="center"/>
    </xf>
    <xf numFmtId="38" fontId="5" fillId="2" borderId="9" xfId="1" applyFont="1" applyFill="1" applyBorder="1" applyAlignment="1">
      <alignment vertical="center"/>
    </xf>
    <xf numFmtId="38" fontId="5" fillId="2" borderId="0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38" fontId="5" fillId="2" borderId="0" xfId="0" applyNumberFormat="1" applyFont="1" applyFill="1" applyAlignment="1">
      <alignment vertical="center"/>
    </xf>
    <xf numFmtId="38" fontId="7" fillId="2" borderId="10" xfId="1" applyFont="1" applyFill="1" applyBorder="1" applyAlignment="1">
      <alignment vertical="center"/>
    </xf>
    <xf numFmtId="38" fontId="7" fillId="2" borderId="18" xfId="1" applyFont="1" applyFill="1" applyBorder="1" applyAlignment="1">
      <alignment vertical="center"/>
    </xf>
    <xf numFmtId="183" fontId="5" fillId="2" borderId="0" xfId="0" applyNumberFormat="1" applyFont="1" applyFill="1" applyAlignment="1">
      <alignment horizontal="right" vertical="center"/>
    </xf>
    <xf numFmtId="182" fontId="5" fillId="2" borderId="0" xfId="0" applyNumberFormat="1" applyFont="1" applyFill="1" applyAlignment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55244</xdr:colOff>
      <xdr:row>3</xdr:row>
      <xdr:rowOff>1</xdr:rowOff>
    </xdr:from>
    <xdr:to>
      <xdr:col>33</xdr:col>
      <xdr:colOff>396874</xdr:colOff>
      <xdr:row>13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40A27-7225-99E1-25E5-1A7A50443CAB}"/>
            </a:ext>
          </a:extLst>
        </xdr:cNvPr>
        <xdr:cNvSpPr txBox="1"/>
      </xdr:nvSpPr>
      <xdr:spPr>
        <a:xfrm>
          <a:off x="21565869" y="777876"/>
          <a:ext cx="4437380" cy="2317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Excel</a:t>
          </a:r>
          <a:r>
            <a:rPr kumimoji="1" lang="ja-JP" altLang="en-US" sz="1800"/>
            <a:t>横表を</a:t>
          </a:r>
          <a:r>
            <a:rPr kumimoji="1" lang="en-US" altLang="ja-JP" sz="1800"/>
            <a:t>Word</a:t>
          </a:r>
          <a:r>
            <a:rPr kumimoji="1" lang="ja-JP" altLang="en-US" sz="1800"/>
            <a:t>に縦置きするには（回転して縦置きにするには）、</a:t>
          </a:r>
          <a:endParaRPr kumimoji="1" lang="en-US" altLang="ja-JP" sz="1800"/>
        </a:p>
        <a:p>
          <a:r>
            <a:rPr kumimoji="1" lang="en-US" altLang="ja-JP" sz="1800"/>
            <a:t>Excel</a:t>
          </a:r>
          <a:r>
            <a:rPr kumimoji="1" lang="ja-JP" altLang="en-US" sz="1800"/>
            <a:t>の表を</a:t>
          </a:r>
          <a:r>
            <a:rPr kumimoji="1" lang="en-US" altLang="ja-JP" sz="1800"/>
            <a:t>Word</a:t>
          </a:r>
          <a:r>
            <a:rPr kumimoji="1" lang="ja-JP" altLang="en-US" sz="1800"/>
            <a:t>にコピペの上、</a:t>
          </a:r>
          <a:endParaRPr kumimoji="1" lang="en-US" altLang="ja-JP" sz="1800"/>
        </a:p>
        <a:p>
          <a:r>
            <a:rPr kumimoji="1" lang="ja-JP" altLang="en-US" sz="1800"/>
            <a:t>右クリック「レイアウトの詳細設定」、「回転角度」を</a:t>
          </a:r>
          <a:r>
            <a:rPr kumimoji="1" lang="en-US" altLang="ja-JP" sz="1800"/>
            <a:t>270</a:t>
          </a:r>
          <a:r>
            <a:rPr kumimoji="1" lang="ja-JP" altLang="en-US" sz="1800"/>
            <a:t>度</a:t>
          </a:r>
          <a:endParaRPr kumimoji="1" lang="en-US" altLang="ja-JP" sz="1800"/>
        </a:p>
        <a:p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8"/>
  <sheetViews>
    <sheetView showGridLines="0" tabSelected="1" view="pageBreakPreview" zoomScale="70" zoomScaleNormal="57" zoomScaleSheetLayoutView="70" workbookViewId="0">
      <selection activeCell="H46" sqref="H46"/>
    </sheetView>
  </sheetViews>
  <sheetFormatPr defaultColWidth="9" defaultRowHeight="14.4"/>
  <cols>
    <col min="1" max="2" width="19.19921875" style="1" customWidth="1"/>
    <col min="3" max="10" width="7.19921875" style="1" customWidth="1"/>
    <col min="11" max="12" width="16.8984375" style="1" customWidth="1"/>
    <col min="13" max="13" width="20.59765625" style="1" customWidth="1"/>
    <col min="14" max="21" width="8" style="1" customWidth="1"/>
    <col min="22" max="22" width="12.8984375" style="2" customWidth="1"/>
    <col min="23" max="23" width="19.3984375" style="2" customWidth="1"/>
    <col min="24" max="24" width="18.69921875" style="2" customWidth="1"/>
    <col min="25" max="16384" width="9" style="1"/>
  </cols>
  <sheetData>
    <row r="1" spans="1:24" ht="29.25" customHeight="1">
      <c r="A1" s="1" t="s">
        <v>21</v>
      </c>
    </row>
    <row r="2" spans="1:24" ht="29.25" customHeight="1">
      <c r="A2" s="1" t="s">
        <v>16</v>
      </c>
    </row>
    <row r="3" spans="1:24" ht="30.75" customHeight="1">
      <c r="A3" s="3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5" customFormat="1" ht="27" customHeight="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5.5" customHeight="1"/>
    <row r="6" spans="1:24" ht="16.5" customHeight="1">
      <c r="A6" s="198" t="s">
        <v>1</v>
      </c>
      <c r="B6" s="6" t="s">
        <v>3</v>
      </c>
      <c r="C6" s="7" t="s">
        <v>17</v>
      </c>
      <c r="D6" s="8"/>
      <c r="E6" s="8"/>
      <c r="F6" s="8"/>
      <c r="G6" s="8"/>
      <c r="H6" s="8"/>
      <c r="I6" s="8"/>
      <c r="J6" s="8"/>
      <c r="K6" s="9"/>
      <c r="L6" s="7" t="s">
        <v>8</v>
      </c>
      <c r="M6" s="8"/>
      <c r="N6" s="10" t="s">
        <v>2</v>
      </c>
      <c r="O6" s="8"/>
      <c r="P6" s="8"/>
      <c r="Q6" s="8"/>
      <c r="R6" s="8"/>
      <c r="S6" s="8"/>
      <c r="T6" s="8"/>
      <c r="U6" s="8"/>
      <c r="V6" s="11"/>
      <c r="W6" s="7" t="s">
        <v>8</v>
      </c>
      <c r="X6" s="12"/>
    </row>
    <row r="7" spans="1:24" ht="16.5" customHeight="1">
      <c r="A7" s="199"/>
      <c r="B7" s="6" t="s">
        <v>4</v>
      </c>
      <c r="C7" s="7" t="s">
        <v>6</v>
      </c>
      <c r="D7" s="8"/>
      <c r="E7" s="8"/>
      <c r="F7" s="8"/>
      <c r="G7" s="8"/>
      <c r="H7" s="8"/>
      <c r="I7" s="8"/>
      <c r="J7" s="12"/>
      <c r="K7" s="6" t="s">
        <v>7</v>
      </c>
      <c r="L7" s="13" t="s">
        <v>19</v>
      </c>
      <c r="M7" s="13" t="s">
        <v>20</v>
      </c>
      <c r="N7" s="10" t="s">
        <v>5</v>
      </c>
      <c r="O7" s="8"/>
      <c r="P7" s="8"/>
      <c r="Q7" s="8"/>
      <c r="R7" s="8"/>
      <c r="S7" s="8"/>
      <c r="T7" s="8"/>
      <c r="U7" s="12"/>
      <c r="V7" s="6" t="s">
        <v>7</v>
      </c>
      <c r="W7" s="13" t="s">
        <v>19</v>
      </c>
      <c r="X7" s="6" t="s">
        <v>20</v>
      </c>
    </row>
    <row r="8" spans="1:24" ht="9.75" customHeight="1">
      <c r="A8" s="200" t="s">
        <v>9</v>
      </c>
      <c r="B8" s="203"/>
      <c r="C8" s="14"/>
      <c r="D8" s="15"/>
      <c r="E8" s="15"/>
      <c r="F8" s="15"/>
      <c r="G8" s="15"/>
      <c r="H8" s="15"/>
      <c r="I8" s="15"/>
      <c r="J8" s="16"/>
      <c r="K8" s="15"/>
      <c r="L8" s="17"/>
      <c r="M8" s="15"/>
      <c r="N8" s="18"/>
      <c r="O8" s="15"/>
      <c r="P8" s="15"/>
      <c r="Q8" s="15"/>
      <c r="R8" s="15"/>
      <c r="S8" s="15"/>
      <c r="T8" s="15"/>
      <c r="U8" s="16"/>
      <c r="V8" s="19"/>
      <c r="W8" s="20"/>
      <c r="X8" s="21"/>
    </row>
    <row r="9" spans="1:24" ht="9.75" customHeight="1">
      <c r="A9" s="201"/>
      <c r="B9" s="204"/>
      <c r="C9" s="22"/>
      <c r="J9" s="23"/>
      <c r="L9" s="24"/>
      <c r="N9" s="25"/>
      <c r="U9" s="23"/>
      <c r="W9" s="26"/>
      <c r="X9" s="27"/>
    </row>
    <row r="10" spans="1:24" ht="9.75" customHeight="1">
      <c r="A10" s="201"/>
      <c r="B10" s="204"/>
      <c r="C10" s="22"/>
      <c r="J10" s="23"/>
      <c r="L10" s="24"/>
      <c r="N10" s="25"/>
      <c r="U10" s="23"/>
      <c r="W10" s="26"/>
      <c r="X10" s="27"/>
    </row>
    <row r="11" spans="1:24" ht="9.75" customHeight="1">
      <c r="A11" s="201"/>
      <c r="B11" s="204"/>
      <c r="C11" s="22"/>
      <c r="J11" s="23"/>
      <c r="L11" s="24"/>
      <c r="N11" s="25"/>
      <c r="U11" s="23"/>
      <c r="W11" s="26"/>
      <c r="X11" s="27"/>
    </row>
    <row r="12" spans="1:24" ht="9.75" customHeight="1">
      <c r="A12" s="201"/>
      <c r="B12" s="204"/>
      <c r="C12" s="22"/>
      <c r="J12" s="23"/>
      <c r="L12" s="24"/>
      <c r="N12" s="25"/>
      <c r="U12" s="23"/>
      <c r="W12" s="26"/>
      <c r="X12" s="27"/>
    </row>
    <row r="13" spans="1:24" ht="9.75" customHeight="1">
      <c r="A13" s="201"/>
      <c r="B13" s="204"/>
      <c r="C13" s="22"/>
      <c r="J13" s="23"/>
      <c r="L13" s="24"/>
      <c r="N13" s="25"/>
      <c r="U13" s="23"/>
      <c r="W13" s="26"/>
      <c r="X13" s="27"/>
    </row>
    <row r="14" spans="1:24" ht="9.75" customHeight="1">
      <c r="A14" s="201"/>
      <c r="B14" s="204"/>
      <c r="C14" s="22"/>
      <c r="J14" s="23"/>
      <c r="L14" s="24"/>
      <c r="N14" s="25"/>
      <c r="U14" s="23"/>
      <c r="W14" s="26"/>
      <c r="X14" s="27"/>
    </row>
    <row r="15" spans="1:24" ht="9.75" customHeight="1">
      <c r="A15" s="201"/>
      <c r="B15" s="204"/>
      <c r="C15" s="22"/>
      <c r="J15" s="23"/>
      <c r="L15" s="24"/>
      <c r="N15" s="25"/>
      <c r="U15" s="23"/>
      <c r="W15" s="26"/>
      <c r="X15" s="27"/>
    </row>
    <row r="16" spans="1:24" ht="9.75" customHeight="1">
      <c r="A16" s="201"/>
      <c r="B16" s="204"/>
      <c r="C16" s="22"/>
      <c r="J16" s="23"/>
      <c r="L16" s="24"/>
      <c r="N16" s="25"/>
      <c r="U16" s="23"/>
      <c r="W16" s="26"/>
      <c r="X16" s="27"/>
    </row>
    <row r="17" spans="1:24" ht="9.75" customHeight="1">
      <c r="A17" s="201"/>
      <c r="B17" s="204"/>
      <c r="C17" s="22"/>
      <c r="J17" s="23"/>
      <c r="L17" s="24"/>
      <c r="N17" s="25"/>
      <c r="U17" s="23"/>
      <c r="W17" s="26"/>
      <c r="X17" s="27"/>
    </row>
    <row r="18" spans="1:24" ht="9.75" customHeight="1">
      <c r="A18" s="202"/>
      <c r="B18" s="205"/>
      <c r="C18" s="28"/>
      <c r="D18" s="29"/>
      <c r="E18" s="29"/>
      <c r="F18" s="29"/>
      <c r="G18" s="29"/>
      <c r="H18" s="29"/>
      <c r="I18" s="29"/>
      <c r="J18" s="30"/>
      <c r="K18" s="29"/>
      <c r="L18" s="31"/>
      <c r="M18" s="29"/>
      <c r="N18" s="32"/>
      <c r="O18" s="29"/>
      <c r="P18" s="29"/>
      <c r="Q18" s="29"/>
      <c r="R18" s="29"/>
      <c r="S18" s="29"/>
      <c r="T18" s="29"/>
      <c r="U18" s="30"/>
      <c r="V18" s="33"/>
      <c r="W18" s="34"/>
      <c r="X18" s="35"/>
    </row>
    <row r="19" spans="1:24" ht="18" customHeight="1">
      <c r="A19" s="7" t="s">
        <v>10</v>
      </c>
      <c r="B19" s="12"/>
      <c r="C19" s="36"/>
      <c r="D19" s="37"/>
      <c r="E19" s="37"/>
      <c r="F19" s="37"/>
      <c r="G19" s="37"/>
      <c r="H19" s="37"/>
      <c r="I19" s="37"/>
      <c r="J19" s="9"/>
      <c r="K19" s="38"/>
      <c r="L19" s="38"/>
      <c r="M19" s="36"/>
      <c r="N19" s="39"/>
      <c r="O19" s="37"/>
      <c r="P19" s="37"/>
      <c r="Q19" s="37"/>
      <c r="R19" s="37"/>
      <c r="S19" s="37"/>
      <c r="T19" s="37"/>
      <c r="U19" s="9"/>
      <c r="V19" s="40"/>
      <c r="W19" s="40"/>
      <c r="X19" s="40"/>
    </row>
    <row r="20" spans="1:24" ht="9.75" customHeight="1">
      <c r="A20" s="200" t="s">
        <v>11</v>
      </c>
      <c r="B20" s="206"/>
      <c r="C20" s="14"/>
      <c r="D20" s="15"/>
      <c r="E20" s="15"/>
      <c r="F20" s="15"/>
      <c r="G20" s="15"/>
      <c r="H20" s="15"/>
      <c r="I20" s="15"/>
      <c r="J20" s="16"/>
      <c r="K20" s="15"/>
      <c r="L20" s="17"/>
      <c r="M20" s="15"/>
      <c r="N20" s="18"/>
      <c r="O20" s="15"/>
      <c r="P20" s="15"/>
      <c r="Q20" s="15"/>
      <c r="R20" s="15"/>
      <c r="S20" s="15"/>
      <c r="T20" s="15"/>
      <c r="U20" s="16"/>
      <c r="V20" s="19"/>
      <c r="W20" s="20"/>
      <c r="X20" s="21"/>
    </row>
    <row r="21" spans="1:24" ht="9.75" customHeight="1">
      <c r="A21" s="201"/>
      <c r="B21" s="204"/>
      <c r="C21" s="22"/>
      <c r="J21" s="23"/>
      <c r="L21" s="24"/>
      <c r="N21" s="25"/>
      <c r="U21" s="23"/>
      <c r="W21" s="26"/>
      <c r="X21" s="27"/>
    </row>
    <row r="22" spans="1:24" ht="9.75" customHeight="1">
      <c r="A22" s="201"/>
      <c r="B22" s="204"/>
      <c r="C22" s="22"/>
      <c r="J22" s="23"/>
      <c r="L22" s="24"/>
      <c r="N22" s="25"/>
      <c r="U22" s="23"/>
      <c r="W22" s="26"/>
      <c r="X22" s="27"/>
    </row>
    <row r="23" spans="1:24" ht="9.75" customHeight="1">
      <c r="A23" s="201"/>
      <c r="B23" s="204"/>
      <c r="C23" s="22"/>
      <c r="J23" s="23"/>
      <c r="L23" s="24"/>
      <c r="N23" s="25"/>
      <c r="U23" s="23"/>
      <c r="W23" s="26"/>
      <c r="X23" s="27"/>
    </row>
    <row r="24" spans="1:24" ht="9.75" customHeight="1">
      <c r="A24" s="201"/>
      <c r="B24" s="204"/>
      <c r="C24" s="22"/>
      <c r="J24" s="23"/>
      <c r="L24" s="24"/>
      <c r="N24" s="25"/>
      <c r="U24" s="23"/>
      <c r="W24" s="26"/>
      <c r="X24" s="27"/>
    </row>
    <row r="25" spans="1:24" ht="9.75" customHeight="1">
      <c r="A25" s="201"/>
      <c r="B25" s="204"/>
      <c r="C25" s="22"/>
      <c r="J25" s="23"/>
      <c r="L25" s="24"/>
      <c r="N25" s="25"/>
      <c r="U25" s="23"/>
      <c r="W25" s="26"/>
      <c r="X25" s="27"/>
    </row>
    <row r="26" spans="1:24" ht="9.75" customHeight="1">
      <c r="A26" s="201"/>
      <c r="B26" s="204"/>
      <c r="C26" s="22"/>
      <c r="J26" s="23"/>
      <c r="L26" s="24"/>
      <c r="N26" s="25"/>
      <c r="U26" s="23"/>
      <c r="W26" s="26"/>
      <c r="X26" s="27"/>
    </row>
    <row r="27" spans="1:24" ht="9.75" customHeight="1">
      <c r="A27" s="201"/>
      <c r="B27" s="204"/>
      <c r="C27" s="22"/>
      <c r="J27" s="23"/>
      <c r="L27" s="24"/>
      <c r="N27" s="25"/>
      <c r="U27" s="23"/>
      <c r="W27" s="26"/>
      <c r="X27" s="27"/>
    </row>
    <row r="28" spans="1:24" ht="9.75" customHeight="1">
      <c r="A28" s="201"/>
      <c r="B28" s="204"/>
      <c r="C28" s="22"/>
      <c r="J28" s="23"/>
      <c r="L28" s="24"/>
      <c r="N28" s="25"/>
      <c r="U28" s="23"/>
      <c r="W28" s="26"/>
      <c r="X28" s="27"/>
    </row>
    <row r="29" spans="1:24" ht="9.75" customHeight="1">
      <c r="A29" s="201"/>
      <c r="B29" s="204"/>
      <c r="C29" s="22"/>
      <c r="J29" s="23"/>
      <c r="L29" s="24"/>
      <c r="N29" s="25"/>
      <c r="U29" s="23"/>
      <c r="W29" s="26"/>
      <c r="X29" s="27"/>
    </row>
    <row r="30" spans="1:24" ht="9.75" customHeight="1">
      <c r="A30" s="202"/>
      <c r="B30" s="205"/>
      <c r="C30" s="28"/>
      <c r="D30" s="29"/>
      <c r="E30" s="29"/>
      <c r="F30" s="29"/>
      <c r="G30" s="29"/>
      <c r="H30" s="29"/>
      <c r="I30" s="29"/>
      <c r="J30" s="30"/>
      <c r="K30" s="29"/>
      <c r="L30" s="31"/>
      <c r="M30" s="29"/>
      <c r="N30" s="32"/>
      <c r="O30" s="29"/>
      <c r="P30" s="29"/>
      <c r="Q30" s="29"/>
      <c r="R30" s="29"/>
      <c r="S30" s="29"/>
      <c r="T30" s="29"/>
      <c r="U30" s="30"/>
      <c r="V30" s="33"/>
      <c r="W30" s="34"/>
      <c r="X30" s="35"/>
    </row>
    <row r="31" spans="1:24" ht="18.75" customHeight="1">
      <c r="A31" s="7" t="s">
        <v>10</v>
      </c>
      <c r="B31" s="12"/>
      <c r="C31" s="36"/>
      <c r="D31" s="37"/>
      <c r="E31" s="37"/>
      <c r="F31" s="37"/>
      <c r="G31" s="37"/>
      <c r="H31" s="37"/>
      <c r="I31" s="37"/>
      <c r="J31" s="9"/>
      <c r="K31" s="38"/>
      <c r="L31" s="38"/>
      <c r="M31" s="36"/>
      <c r="N31" s="39"/>
      <c r="O31" s="37"/>
      <c r="P31" s="37"/>
      <c r="Q31" s="37"/>
      <c r="R31" s="37"/>
      <c r="S31" s="37"/>
      <c r="T31" s="37"/>
      <c r="U31" s="9"/>
      <c r="V31" s="40"/>
      <c r="W31" s="40"/>
      <c r="X31" s="40"/>
    </row>
    <row r="32" spans="1:24" ht="9.75" customHeight="1">
      <c r="A32" s="200" t="s">
        <v>12</v>
      </c>
      <c r="B32" s="203"/>
      <c r="C32" s="14"/>
      <c r="D32" s="15"/>
      <c r="E32" s="15"/>
      <c r="F32" s="15"/>
      <c r="G32" s="15"/>
      <c r="H32" s="15"/>
      <c r="I32" s="15"/>
      <c r="J32" s="16"/>
      <c r="K32" s="15"/>
      <c r="L32" s="17"/>
      <c r="M32" s="15"/>
      <c r="N32" s="18"/>
      <c r="O32" s="15"/>
      <c r="P32" s="15"/>
      <c r="Q32" s="15"/>
      <c r="R32" s="15"/>
      <c r="S32" s="15"/>
      <c r="T32" s="15"/>
      <c r="U32" s="16"/>
      <c r="V32" s="19"/>
      <c r="W32" s="20"/>
      <c r="X32" s="21"/>
    </row>
    <row r="33" spans="1:24" ht="9.75" customHeight="1">
      <c r="A33" s="201"/>
      <c r="B33" s="204"/>
      <c r="C33" s="22"/>
      <c r="J33" s="23"/>
      <c r="L33" s="24"/>
      <c r="N33" s="25"/>
      <c r="U33" s="23"/>
      <c r="W33" s="26"/>
      <c r="X33" s="27"/>
    </row>
    <row r="34" spans="1:24" ht="9.75" customHeight="1">
      <c r="A34" s="201"/>
      <c r="B34" s="204"/>
      <c r="C34" s="22"/>
      <c r="G34" s="1" t="s">
        <v>49</v>
      </c>
      <c r="J34" s="23"/>
      <c r="L34" s="24"/>
      <c r="N34" s="25"/>
      <c r="U34" s="23"/>
      <c r="W34" s="26"/>
      <c r="X34" s="27"/>
    </row>
    <row r="35" spans="1:24" ht="9.75" customHeight="1">
      <c r="A35" s="201"/>
      <c r="B35" s="204"/>
      <c r="C35" s="22"/>
      <c r="J35" s="23"/>
      <c r="L35" s="24"/>
      <c r="N35" s="25"/>
      <c r="U35" s="23"/>
      <c r="W35" s="26"/>
      <c r="X35" s="27"/>
    </row>
    <row r="36" spans="1:24" ht="9.75" customHeight="1">
      <c r="A36" s="201"/>
      <c r="B36" s="204"/>
      <c r="C36" s="22"/>
      <c r="J36" s="23"/>
      <c r="L36" s="24"/>
      <c r="N36" s="25"/>
      <c r="U36" s="23"/>
      <c r="W36" s="26"/>
      <c r="X36" s="27"/>
    </row>
    <row r="37" spans="1:24" ht="9.75" customHeight="1">
      <c r="A37" s="201"/>
      <c r="B37" s="204"/>
      <c r="C37" s="22"/>
      <c r="J37" s="23"/>
      <c r="L37" s="24"/>
      <c r="N37" s="25"/>
      <c r="U37" s="23"/>
      <c r="W37" s="26"/>
      <c r="X37" s="27"/>
    </row>
    <row r="38" spans="1:24" ht="9.75" customHeight="1">
      <c r="A38" s="201"/>
      <c r="B38" s="204"/>
      <c r="C38" s="22"/>
      <c r="J38" s="23"/>
      <c r="L38" s="24"/>
      <c r="N38" s="25"/>
      <c r="U38" s="23"/>
      <c r="W38" s="26"/>
      <c r="X38" s="27"/>
    </row>
    <row r="39" spans="1:24" ht="9.75" customHeight="1">
      <c r="A39" s="201"/>
      <c r="B39" s="204"/>
      <c r="C39" s="22"/>
      <c r="J39" s="23"/>
      <c r="L39" s="24"/>
      <c r="N39" s="25"/>
      <c r="U39" s="23"/>
      <c r="W39" s="26"/>
      <c r="X39" s="27"/>
    </row>
    <row r="40" spans="1:24" ht="9.75" customHeight="1">
      <c r="A40" s="201"/>
      <c r="B40" s="204"/>
      <c r="C40" s="22"/>
      <c r="J40" s="23"/>
      <c r="L40" s="24"/>
      <c r="N40" s="25"/>
      <c r="U40" s="23"/>
      <c r="W40" s="26"/>
      <c r="X40" s="27"/>
    </row>
    <row r="41" spans="1:24" ht="9.75" customHeight="1">
      <c r="A41" s="201"/>
      <c r="B41" s="204"/>
      <c r="C41" s="22"/>
      <c r="J41" s="23"/>
      <c r="L41" s="24"/>
      <c r="N41" s="25"/>
      <c r="U41" s="23"/>
      <c r="W41" s="26"/>
      <c r="X41" s="27"/>
    </row>
    <row r="42" spans="1:24" ht="9.75" customHeight="1">
      <c r="A42" s="202"/>
      <c r="B42" s="205"/>
      <c r="C42" s="28"/>
      <c r="D42" s="29"/>
      <c r="E42" s="29"/>
      <c r="F42" s="29"/>
      <c r="G42" s="29"/>
      <c r="H42" s="29"/>
      <c r="I42" s="29"/>
      <c r="J42" s="30"/>
      <c r="K42" s="29"/>
      <c r="L42" s="31"/>
      <c r="M42" s="29"/>
      <c r="N42" s="32"/>
      <c r="O42" s="29"/>
      <c r="P42" s="29"/>
      <c r="Q42" s="29"/>
      <c r="R42" s="29"/>
      <c r="S42" s="29"/>
      <c r="T42" s="29"/>
      <c r="U42" s="30"/>
      <c r="V42" s="33"/>
      <c r="W42" s="34"/>
      <c r="X42" s="35"/>
    </row>
    <row r="43" spans="1:24" ht="18" customHeight="1">
      <c r="A43" s="7" t="s">
        <v>10</v>
      </c>
      <c r="B43" s="12"/>
      <c r="C43" s="36"/>
      <c r="D43" s="37"/>
      <c r="E43" s="37"/>
      <c r="F43" s="37"/>
      <c r="G43" s="37"/>
      <c r="H43" s="37"/>
      <c r="I43" s="37"/>
      <c r="J43" s="9"/>
      <c r="K43" s="38"/>
      <c r="L43" s="38"/>
      <c r="M43" s="36"/>
      <c r="N43" s="39"/>
      <c r="O43" s="37"/>
      <c r="P43" s="37"/>
      <c r="Q43" s="37"/>
      <c r="R43" s="37"/>
      <c r="S43" s="37"/>
      <c r="T43" s="37"/>
      <c r="U43" s="9"/>
      <c r="V43" s="40"/>
      <c r="W43" s="40"/>
      <c r="X43" s="40"/>
    </row>
    <row r="44" spans="1:24" ht="9.75" customHeight="1">
      <c r="A44" s="200" t="s">
        <v>13</v>
      </c>
      <c r="B44" s="203"/>
      <c r="C44" s="14"/>
      <c r="D44" s="15"/>
      <c r="E44" s="15"/>
      <c r="F44" s="15"/>
      <c r="G44" s="15"/>
      <c r="H44" s="15"/>
      <c r="I44" s="15"/>
      <c r="J44" s="16"/>
      <c r="K44" s="15"/>
      <c r="L44" s="17"/>
      <c r="M44" s="15"/>
      <c r="N44" s="18"/>
      <c r="O44" s="15"/>
      <c r="P44" s="15"/>
      <c r="Q44" s="15"/>
      <c r="R44" s="15"/>
      <c r="S44" s="15"/>
      <c r="T44" s="15"/>
      <c r="U44" s="16"/>
      <c r="V44" s="19"/>
      <c r="W44" s="20"/>
      <c r="X44" s="21"/>
    </row>
    <row r="45" spans="1:24" ht="9.75" customHeight="1">
      <c r="A45" s="201"/>
      <c r="B45" s="204"/>
      <c r="C45" s="22"/>
      <c r="J45" s="23"/>
      <c r="L45" s="24"/>
      <c r="N45" s="25"/>
      <c r="U45" s="23"/>
      <c r="W45" s="26"/>
      <c r="X45" s="27"/>
    </row>
    <row r="46" spans="1:24" ht="9.75" customHeight="1">
      <c r="A46" s="201"/>
      <c r="B46" s="204"/>
      <c r="C46" s="22"/>
      <c r="J46" s="23"/>
      <c r="L46" s="24"/>
      <c r="N46" s="25"/>
      <c r="U46" s="23"/>
      <c r="W46" s="26"/>
      <c r="X46" s="27"/>
    </row>
    <row r="47" spans="1:24" ht="9.75" customHeight="1">
      <c r="A47" s="201"/>
      <c r="B47" s="204"/>
      <c r="C47" s="22"/>
      <c r="J47" s="23"/>
      <c r="L47" s="24"/>
      <c r="N47" s="25"/>
      <c r="U47" s="23"/>
      <c r="W47" s="26"/>
      <c r="X47" s="27"/>
    </row>
    <row r="48" spans="1:24" ht="9.75" customHeight="1">
      <c r="A48" s="201"/>
      <c r="B48" s="204"/>
      <c r="C48" s="22"/>
      <c r="J48" s="23"/>
      <c r="L48" s="24"/>
      <c r="N48" s="25"/>
      <c r="U48" s="23"/>
      <c r="W48" s="26"/>
      <c r="X48" s="27"/>
    </row>
    <row r="49" spans="1:24" ht="9.75" customHeight="1">
      <c r="A49" s="201"/>
      <c r="B49" s="204"/>
      <c r="C49" s="22"/>
      <c r="J49" s="23"/>
      <c r="L49" s="24"/>
      <c r="N49" s="25"/>
      <c r="U49" s="23"/>
      <c r="W49" s="26"/>
      <c r="X49" s="27"/>
    </row>
    <row r="50" spans="1:24" ht="9.75" customHeight="1">
      <c r="A50" s="201"/>
      <c r="B50" s="204"/>
      <c r="C50" s="22"/>
      <c r="J50" s="23"/>
      <c r="L50" s="24"/>
      <c r="N50" s="25"/>
      <c r="U50" s="23"/>
      <c r="W50" s="26"/>
      <c r="X50" s="27"/>
    </row>
    <row r="51" spans="1:24" ht="9.75" customHeight="1">
      <c r="A51" s="201"/>
      <c r="B51" s="204"/>
      <c r="C51" s="22"/>
      <c r="J51" s="23"/>
      <c r="L51" s="24"/>
      <c r="N51" s="25"/>
      <c r="U51" s="23"/>
      <c r="W51" s="26"/>
      <c r="X51" s="27"/>
    </row>
    <row r="52" spans="1:24" ht="9.75" customHeight="1">
      <c r="A52" s="201"/>
      <c r="B52" s="204"/>
      <c r="C52" s="22"/>
      <c r="J52" s="23"/>
      <c r="L52" s="24"/>
      <c r="N52" s="25"/>
      <c r="U52" s="23"/>
      <c r="W52" s="26"/>
      <c r="X52" s="27"/>
    </row>
    <row r="53" spans="1:24" ht="9.75" customHeight="1">
      <c r="A53" s="201"/>
      <c r="B53" s="204"/>
      <c r="C53" s="22"/>
      <c r="J53" s="23"/>
      <c r="L53" s="24"/>
      <c r="N53" s="25"/>
      <c r="U53" s="23"/>
      <c r="W53" s="26"/>
      <c r="X53" s="27"/>
    </row>
    <row r="54" spans="1:24" ht="9.75" customHeight="1">
      <c r="A54" s="202"/>
      <c r="B54" s="205"/>
      <c r="C54" s="28"/>
      <c r="D54" s="29"/>
      <c r="E54" s="29"/>
      <c r="F54" s="29"/>
      <c r="G54" s="29"/>
      <c r="H54" s="29"/>
      <c r="I54" s="29"/>
      <c r="J54" s="30"/>
      <c r="K54" s="29"/>
      <c r="L54" s="31"/>
      <c r="M54" s="29"/>
      <c r="N54" s="32"/>
      <c r="O54" s="29"/>
      <c r="P54" s="29"/>
      <c r="Q54" s="29"/>
      <c r="R54" s="29"/>
      <c r="S54" s="29"/>
      <c r="T54" s="29"/>
      <c r="U54" s="30"/>
      <c r="V54" s="33"/>
      <c r="W54" s="34"/>
      <c r="X54" s="35"/>
    </row>
    <row r="55" spans="1:24" ht="18" customHeight="1">
      <c r="A55" s="7" t="s">
        <v>10</v>
      </c>
      <c r="B55" s="12"/>
      <c r="C55" s="36"/>
      <c r="D55" s="37"/>
      <c r="E55" s="37"/>
      <c r="F55" s="37"/>
      <c r="G55" s="37"/>
      <c r="H55" s="37"/>
      <c r="I55" s="37"/>
      <c r="J55" s="9"/>
      <c r="K55" s="38"/>
      <c r="L55" s="38"/>
      <c r="M55" s="36"/>
      <c r="N55" s="39"/>
      <c r="O55" s="37"/>
      <c r="P55" s="37"/>
      <c r="Q55" s="37"/>
      <c r="R55" s="37"/>
      <c r="S55" s="37"/>
      <c r="T55" s="37"/>
      <c r="U55" s="9"/>
      <c r="V55" s="40"/>
      <c r="W55" s="40"/>
      <c r="X55" s="40"/>
    </row>
    <row r="56" spans="1:24" ht="9.75" customHeight="1">
      <c r="A56" s="200" t="s">
        <v>14</v>
      </c>
      <c r="B56" s="203"/>
      <c r="C56" s="14"/>
      <c r="D56" s="15"/>
      <c r="E56" s="15"/>
      <c r="F56" s="15"/>
      <c r="G56" s="15"/>
      <c r="H56" s="15"/>
      <c r="I56" s="15"/>
      <c r="J56" s="16"/>
      <c r="K56" s="15"/>
      <c r="L56" s="17"/>
      <c r="M56" s="15"/>
      <c r="N56" s="18"/>
      <c r="O56" s="15"/>
      <c r="P56" s="15"/>
      <c r="Q56" s="15"/>
      <c r="R56" s="15"/>
      <c r="S56" s="15"/>
      <c r="T56" s="15"/>
      <c r="U56" s="16"/>
      <c r="V56" s="19"/>
      <c r="W56" s="20"/>
      <c r="X56" s="21"/>
    </row>
    <row r="57" spans="1:24" ht="9.75" customHeight="1">
      <c r="A57" s="201"/>
      <c r="B57" s="204"/>
      <c r="C57" s="22"/>
      <c r="J57" s="23"/>
      <c r="L57" s="24"/>
      <c r="N57" s="25"/>
      <c r="U57" s="23"/>
      <c r="W57" s="26"/>
      <c r="X57" s="27"/>
    </row>
    <row r="58" spans="1:24" ht="9.75" customHeight="1">
      <c r="A58" s="201"/>
      <c r="B58" s="204"/>
      <c r="C58" s="22"/>
      <c r="J58" s="23"/>
      <c r="L58" s="24"/>
      <c r="N58" s="25"/>
      <c r="U58" s="23"/>
      <c r="W58" s="26"/>
      <c r="X58" s="27"/>
    </row>
    <row r="59" spans="1:24" ht="9.75" customHeight="1">
      <c r="A59" s="201"/>
      <c r="B59" s="204"/>
      <c r="C59" s="22"/>
      <c r="J59" s="23"/>
      <c r="L59" s="24"/>
      <c r="N59" s="25"/>
      <c r="U59" s="23"/>
      <c r="W59" s="26"/>
      <c r="X59" s="27"/>
    </row>
    <row r="60" spans="1:24" ht="9.75" customHeight="1">
      <c r="A60" s="201"/>
      <c r="B60" s="204"/>
      <c r="C60" s="22"/>
      <c r="J60" s="23"/>
      <c r="L60" s="24"/>
      <c r="N60" s="25"/>
      <c r="U60" s="23"/>
      <c r="W60" s="26"/>
      <c r="X60" s="27"/>
    </row>
    <row r="61" spans="1:24" ht="9.75" customHeight="1">
      <c r="A61" s="201"/>
      <c r="B61" s="204"/>
      <c r="C61" s="22"/>
      <c r="J61" s="23"/>
      <c r="L61" s="24"/>
      <c r="N61" s="25"/>
      <c r="U61" s="23"/>
      <c r="W61" s="26"/>
      <c r="X61" s="27"/>
    </row>
    <row r="62" spans="1:24" ht="9.75" customHeight="1">
      <c r="A62" s="201"/>
      <c r="B62" s="204"/>
      <c r="C62" s="22"/>
      <c r="J62" s="23"/>
      <c r="L62" s="24"/>
      <c r="N62" s="25"/>
      <c r="U62" s="23"/>
      <c r="W62" s="26"/>
      <c r="X62" s="27"/>
    </row>
    <row r="63" spans="1:24" ht="9.75" customHeight="1">
      <c r="A63" s="201"/>
      <c r="B63" s="204"/>
      <c r="C63" s="22"/>
      <c r="J63" s="23"/>
      <c r="L63" s="24"/>
      <c r="N63" s="25"/>
      <c r="U63" s="23"/>
      <c r="W63" s="26"/>
      <c r="X63" s="27"/>
    </row>
    <row r="64" spans="1:24" ht="9.75" customHeight="1">
      <c r="A64" s="201"/>
      <c r="B64" s="204"/>
      <c r="C64" s="22"/>
      <c r="J64" s="23"/>
      <c r="L64" s="24"/>
      <c r="N64" s="25"/>
      <c r="U64" s="23"/>
      <c r="W64" s="26"/>
      <c r="X64" s="27"/>
    </row>
    <row r="65" spans="1:24" ht="9.75" customHeight="1">
      <c r="A65" s="201"/>
      <c r="B65" s="204"/>
      <c r="C65" s="22"/>
      <c r="J65" s="23"/>
      <c r="L65" s="24"/>
      <c r="N65" s="25"/>
      <c r="U65" s="23"/>
      <c r="W65" s="26"/>
      <c r="X65" s="27"/>
    </row>
    <row r="66" spans="1:24" ht="9.75" customHeight="1">
      <c r="A66" s="202"/>
      <c r="B66" s="205"/>
      <c r="C66" s="28"/>
      <c r="D66" s="29"/>
      <c r="E66" s="29"/>
      <c r="F66" s="29"/>
      <c r="G66" s="29"/>
      <c r="H66" s="29"/>
      <c r="I66" s="29"/>
      <c r="J66" s="30"/>
      <c r="K66" s="29"/>
      <c r="L66" s="31"/>
      <c r="M66" s="29"/>
      <c r="N66" s="32"/>
      <c r="O66" s="29"/>
      <c r="P66" s="29"/>
      <c r="Q66" s="29"/>
      <c r="R66" s="29"/>
      <c r="S66" s="29"/>
      <c r="T66" s="29"/>
      <c r="U66" s="30"/>
      <c r="V66" s="33"/>
      <c r="W66" s="34"/>
      <c r="X66" s="35"/>
    </row>
    <row r="67" spans="1:24" ht="18.75" customHeight="1">
      <c r="A67" s="7" t="s">
        <v>10</v>
      </c>
      <c r="B67" s="12"/>
      <c r="C67" s="36"/>
      <c r="D67" s="37"/>
      <c r="E67" s="37"/>
      <c r="F67" s="37"/>
      <c r="G67" s="37"/>
      <c r="H67" s="37"/>
      <c r="I67" s="37"/>
      <c r="J67" s="9"/>
      <c r="K67" s="38"/>
      <c r="L67" s="38"/>
      <c r="M67" s="36"/>
      <c r="N67" s="39"/>
      <c r="O67" s="37"/>
      <c r="P67" s="37"/>
      <c r="Q67" s="37"/>
      <c r="R67" s="37"/>
      <c r="S67" s="37"/>
      <c r="T67" s="37"/>
      <c r="U67" s="9"/>
      <c r="V67" s="40"/>
      <c r="W67" s="40"/>
      <c r="X67" s="40"/>
    </row>
    <row r="68" spans="1:24" ht="18.75" customHeight="1">
      <c r="A68" s="7" t="s">
        <v>15</v>
      </c>
      <c r="B68" s="12"/>
      <c r="C68" s="36"/>
      <c r="D68" s="37"/>
      <c r="E68" s="37"/>
      <c r="F68" s="37"/>
      <c r="G68" s="37"/>
      <c r="H68" s="37"/>
      <c r="I68" s="37"/>
      <c r="J68" s="9"/>
      <c r="K68" s="38"/>
      <c r="L68" s="38"/>
      <c r="M68" s="36"/>
      <c r="N68" s="39"/>
      <c r="O68" s="37"/>
      <c r="P68" s="37"/>
      <c r="Q68" s="37"/>
      <c r="R68" s="37"/>
      <c r="S68" s="37"/>
      <c r="T68" s="37"/>
      <c r="U68" s="9"/>
      <c r="V68" s="40"/>
      <c r="W68" s="40"/>
      <c r="X68" s="40"/>
    </row>
  </sheetData>
  <mergeCells count="11">
    <mergeCell ref="A56:A66"/>
    <mergeCell ref="B56:B66"/>
    <mergeCell ref="B20:B30"/>
    <mergeCell ref="A32:A42"/>
    <mergeCell ref="B32:B42"/>
    <mergeCell ref="A6:A7"/>
    <mergeCell ref="A8:A18"/>
    <mergeCell ref="A20:A30"/>
    <mergeCell ref="B8:B18"/>
    <mergeCell ref="A44:A54"/>
    <mergeCell ref="B44:B54"/>
  </mergeCells>
  <phoneticPr fontId="1"/>
  <pageMargins left="0.7" right="0.7" top="0.75" bottom="0.75" header="0.3" footer="0.3"/>
  <pageSetup paperSize="8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3EED-58E8-41A6-9928-C9C8C4115248}">
  <sheetPr>
    <pageSetUpPr fitToPage="1"/>
  </sheetPr>
  <dimension ref="A1:AA56"/>
  <sheetViews>
    <sheetView showGridLines="0" view="pageBreakPreview" zoomScale="80" zoomScaleNormal="57" zoomScaleSheetLayoutView="80" workbookViewId="0">
      <selection sqref="A1:XFD1048576"/>
    </sheetView>
  </sheetViews>
  <sheetFormatPr defaultColWidth="9" defaultRowHeight="14.4"/>
  <cols>
    <col min="1" max="2" width="19.19921875" style="41" customWidth="1"/>
    <col min="3" max="3" width="7.19921875" style="41" customWidth="1"/>
    <col min="4" max="4" width="12.19921875" style="41" customWidth="1"/>
    <col min="5" max="9" width="7.19921875" style="41" customWidth="1"/>
    <col min="10" max="13" width="14.09765625" style="41" customWidth="1"/>
    <col min="14" max="14" width="8" style="41" customWidth="1"/>
    <col min="15" max="15" width="12.69921875" style="41" customWidth="1"/>
    <col min="16" max="20" width="8" style="41" customWidth="1"/>
    <col min="21" max="21" width="14.09765625" style="41" customWidth="1"/>
    <col min="22" max="24" width="14.09765625" style="42" customWidth="1"/>
    <col min="25" max="16384" width="9" style="41"/>
  </cols>
  <sheetData>
    <row r="1" spans="1:27" ht="27.75" customHeight="1">
      <c r="A1" s="1" t="s">
        <v>21</v>
      </c>
    </row>
    <row r="2" spans="1:27" ht="19.95" customHeight="1">
      <c r="A2" s="43" t="s">
        <v>16</v>
      </c>
      <c r="B2" s="44"/>
      <c r="C2" s="44"/>
      <c r="D2" s="44"/>
      <c r="E2" s="44"/>
      <c r="F2" s="44"/>
      <c r="G2" s="44"/>
      <c r="H2" s="44"/>
      <c r="I2" s="44"/>
      <c r="J2" s="44"/>
      <c r="N2" s="44"/>
      <c r="O2" s="44"/>
      <c r="P2" s="44"/>
      <c r="Q2" s="44"/>
      <c r="R2" s="44"/>
      <c r="S2" s="44"/>
      <c r="T2" s="44"/>
      <c r="U2" s="44"/>
    </row>
    <row r="3" spans="1:27" s="46" customFormat="1" ht="19.95" customHeight="1">
      <c r="A3" s="45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7" s="46" customFormat="1" ht="19.95" customHeight="1">
      <c r="A4" s="45" t="s">
        <v>35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7" ht="8.4" customHeight="1"/>
    <row r="6" spans="1:27" ht="16.5" customHeight="1">
      <c r="A6" s="215" t="s">
        <v>1</v>
      </c>
      <c r="B6" s="47" t="s">
        <v>3</v>
      </c>
      <c r="C6" s="48" t="s">
        <v>17</v>
      </c>
      <c r="D6" s="49"/>
      <c r="E6" s="49"/>
      <c r="F6" s="49"/>
      <c r="G6" s="49"/>
      <c r="H6" s="49"/>
      <c r="I6" s="49"/>
      <c r="J6" s="49"/>
      <c r="K6" s="50"/>
      <c r="L6" s="48" t="s">
        <v>8</v>
      </c>
      <c r="M6" s="49"/>
      <c r="N6" s="51" t="s">
        <v>2</v>
      </c>
      <c r="O6" s="49"/>
      <c r="P6" s="49"/>
      <c r="Q6" s="49"/>
      <c r="R6" s="49"/>
      <c r="S6" s="49"/>
      <c r="T6" s="49"/>
      <c r="U6" s="49"/>
      <c r="V6" s="52"/>
      <c r="W6" s="48" t="s">
        <v>8</v>
      </c>
      <c r="X6" s="53"/>
    </row>
    <row r="7" spans="1:27" ht="16.5" customHeight="1">
      <c r="A7" s="216"/>
      <c r="B7" s="47" t="s">
        <v>4</v>
      </c>
      <c r="C7" s="48" t="s">
        <v>6</v>
      </c>
      <c r="D7" s="49"/>
      <c r="E7" s="49"/>
      <c r="F7" s="49"/>
      <c r="G7" s="49"/>
      <c r="H7" s="49"/>
      <c r="I7" s="49"/>
      <c r="J7" s="53"/>
      <c r="K7" s="47" t="s">
        <v>7</v>
      </c>
      <c r="L7" s="54" t="s">
        <v>22</v>
      </c>
      <c r="M7" s="54" t="s">
        <v>23</v>
      </c>
      <c r="N7" s="51" t="s">
        <v>5</v>
      </c>
      <c r="O7" s="49"/>
      <c r="P7" s="49"/>
      <c r="Q7" s="49"/>
      <c r="R7" s="49"/>
      <c r="S7" s="49"/>
      <c r="T7" s="49"/>
      <c r="U7" s="53"/>
      <c r="V7" s="47" t="s">
        <v>7</v>
      </c>
      <c r="W7" s="54" t="s">
        <v>22</v>
      </c>
      <c r="X7" s="47" t="s">
        <v>23</v>
      </c>
    </row>
    <row r="8" spans="1:27" ht="19.95" customHeight="1">
      <c r="A8" s="210" t="s">
        <v>9</v>
      </c>
      <c r="B8" s="210" t="s">
        <v>24</v>
      </c>
      <c r="C8" s="101" t="s">
        <v>30</v>
      </c>
      <c r="D8" s="57"/>
      <c r="E8" s="55"/>
      <c r="F8" s="55"/>
      <c r="G8" s="55"/>
      <c r="H8" s="55"/>
      <c r="I8" s="55"/>
      <c r="J8" s="95"/>
      <c r="K8" s="96">
        <f>SUM(K9:K11)</f>
        <v>15000000</v>
      </c>
      <c r="L8" s="97">
        <f>SUM(L9:L11)</f>
        <v>7500000</v>
      </c>
      <c r="M8" s="98">
        <f>SUM(M9:M11)</f>
        <v>7500000</v>
      </c>
      <c r="N8" s="104" t="s">
        <v>30</v>
      </c>
      <c r="O8" s="55"/>
      <c r="P8" s="55"/>
      <c r="Q8" s="55"/>
      <c r="R8" s="55"/>
      <c r="S8" s="55"/>
      <c r="T8" s="55"/>
      <c r="U8" s="56"/>
      <c r="V8" s="96">
        <f>SUM(V9:V11)</f>
        <v>14000000</v>
      </c>
      <c r="W8" s="97">
        <f>SUM(W9:W11)</f>
        <v>7000000</v>
      </c>
      <c r="X8" s="98">
        <f>SUM(X9:X11)</f>
        <v>7000000</v>
      </c>
    </row>
    <row r="9" spans="1:27" ht="19.95" customHeight="1">
      <c r="A9" s="211"/>
      <c r="B9" s="213"/>
      <c r="C9" s="102" t="s">
        <v>32</v>
      </c>
      <c r="D9" s="93">
        <v>500000</v>
      </c>
      <c r="E9" s="61" t="s">
        <v>25</v>
      </c>
      <c r="F9" s="62">
        <v>10</v>
      </c>
      <c r="G9" s="63" t="s">
        <v>26</v>
      </c>
      <c r="H9" s="64"/>
      <c r="I9" s="64"/>
      <c r="J9" s="92">
        <f>SUM(D9*F9)</f>
        <v>5000000</v>
      </c>
      <c r="K9" s="66">
        <f t="shared" ref="K9" si="0">SUM(J9)</f>
        <v>5000000</v>
      </c>
      <c r="L9" s="67">
        <f t="shared" ref="L9" si="1">SUM(K9/2)</f>
        <v>2500000</v>
      </c>
      <c r="M9" s="99">
        <f>SUM(K9/2)</f>
        <v>2500000</v>
      </c>
      <c r="N9" s="105" t="s">
        <v>32</v>
      </c>
      <c r="O9" s="93">
        <v>500000</v>
      </c>
      <c r="P9" s="61" t="s">
        <v>25</v>
      </c>
      <c r="Q9" s="62">
        <v>10</v>
      </c>
      <c r="R9" s="63" t="s">
        <v>26</v>
      </c>
      <c r="S9" s="64"/>
      <c r="T9" s="64"/>
      <c r="U9" s="94">
        <f>SUM(O9*Q9)</f>
        <v>5000000</v>
      </c>
      <c r="V9" s="68">
        <f t="shared" ref="V9" si="2">SUM(S9:U9)</f>
        <v>5000000</v>
      </c>
      <c r="W9" s="67">
        <f t="shared" ref="W9" si="3">SUM(V9/2)</f>
        <v>2500000</v>
      </c>
      <c r="X9" s="70">
        <f t="shared" ref="X9" si="4">SUM(V9/2)</f>
        <v>2500000</v>
      </c>
    </row>
    <row r="10" spans="1:27" ht="19.95" customHeight="1">
      <c r="A10" s="211"/>
      <c r="B10" s="213"/>
      <c r="C10" s="102" t="s">
        <v>33</v>
      </c>
      <c r="D10" s="93">
        <v>500000</v>
      </c>
      <c r="E10" s="61" t="s">
        <v>25</v>
      </c>
      <c r="F10" s="62">
        <v>10</v>
      </c>
      <c r="G10" s="63" t="s">
        <v>26</v>
      </c>
      <c r="H10" s="64"/>
      <c r="I10" s="64"/>
      <c r="J10" s="92">
        <f>SUM(D10*F10)</f>
        <v>5000000</v>
      </c>
      <c r="K10" s="66">
        <f>SUM(J10)</f>
        <v>5000000</v>
      </c>
      <c r="L10" s="67">
        <f>SUM(K10/2)</f>
        <v>2500000</v>
      </c>
      <c r="M10" s="99">
        <f t="shared" ref="M10:M11" si="5">SUM(K10/2)</f>
        <v>2500000</v>
      </c>
      <c r="N10" s="105" t="s">
        <v>33</v>
      </c>
      <c r="O10" s="93">
        <v>500000</v>
      </c>
      <c r="P10" s="61" t="s">
        <v>25</v>
      </c>
      <c r="Q10" s="62">
        <v>8</v>
      </c>
      <c r="R10" s="63" t="s">
        <v>26</v>
      </c>
      <c r="S10" s="64"/>
      <c r="T10" s="64"/>
      <c r="U10" s="94">
        <f>SUM(O10*Q10)</f>
        <v>4000000</v>
      </c>
      <c r="V10" s="68">
        <f>SUM(S10:U10)</f>
        <v>4000000</v>
      </c>
      <c r="W10" s="67">
        <f>SUM(V10/2)</f>
        <v>2000000</v>
      </c>
      <c r="X10" s="70">
        <f>SUM(V10/2)</f>
        <v>2000000</v>
      </c>
    </row>
    <row r="11" spans="1:27" ht="19.95" customHeight="1">
      <c r="A11" s="211"/>
      <c r="B11" s="213"/>
      <c r="C11" s="103" t="s">
        <v>31</v>
      </c>
      <c r="D11" s="93">
        <v>500000</v>
      </c>
      <c r="E11" s="61" t="s">
        <v>25</v>
      </c>
      <c r="F11" s="62">
        <v>10</v>
      </c>
      <c r="G11" s="63" t="s">
        <v>26</v>
      </c>
      <c r="H11" s="64"/>
      <c r="I11" s="64"/>
      <c r="J11" s="92">
        <f>SUM(D11*F11)</f>
        <v>5000000</v>
      </c>
      <c r="K11" s="66">
        <f t="shared" ref="K11" si="6">SUM(J11)</f>
        <v>5000000</v>
      </c>
      <c r="L11" s="67">
        <f t="shared" ref="L11" si="7">SUM(K11/2)</f>
        <v>2500000</v>
      </c>
      <c r="M11" s="100">
        <f t="shared" si="5"/>
        <v>2500000</v>
      </c>
      <c r="N11" s="106" t="s">
        <v>31</v>
      </c>
      <c r="O11" s="93">
        <v>500000</v>
      </c>
      <c r="P11" s="61" t="s">
        <v>25</v>
      </c>
      <c r="Q11" s="62">
        <v>10</v>
      </c>
      <c r="R11" s="63" t="s">
        <v>26</v>
      </c>
      <c r="S11" s="64"/>
      <c r="T11" s="64"/>
      <c r="U11" s="94">
        <f>SUM(O11*Q11)</f>
        <v>5000000</v>
      </c>
      <c r="V11" s="68">
        <f t="shared" ref="V11" si="8">SUM(S11:U11)</f>
        <v>5000000</v>
      </c>
      <c r="W11" s="67">
        <f t="shared" ref="W11" si="9">SUM(V11/2)</f>
        <v>2500000</v>
      </c>
      <c r="X11" s="70">
        <f t="shared" ref="X11" si="10">SUM(V11/2)</f>
        <v>2500000</v>
      </c>
    </row>
    <row r="12" spans="1:27" ht="18" customHeight="1">
      <c r="A12" s="48" t="s">
        <v>46</v>
      </c>
      <c r="B12" s="53"/>
      <c r="C12" s="85"/>
      <c r="D12" s="87"/>
      <c r="E12" s="87"/>
      <c r="F12" s="87"/>
      <c r="G12" s="87"/>
      <c r="H12" s="87"/>
      <c r="I12" s="87"/>
      <c r="J12" s="88"/>
      <c r="K12" s="72">
        <f>+K8</f>
        <v>15000000</v>
      </c>
      <c r="L12" s="72">
        <f t="shared" ref="L12:M12" si="11">+L8</f>
        <v>7500000</v>
      </c>
      <c r="M12" s="72">
        <f t="shared" si="11"/>
        <v>7500000</v>
      </c>
      <c r="N12" s="73"/>
      <c r="O12" s="71"/>
      <c r="P12" s="71"/>
      <c r="Q12" s="71"/>
      <c r="R12" s="71"/>
      <c r="S12" s="71"/>
      <c r="T12" s="71"/>
      <c r="U12" s="50"/>
      <c r="V12" s="72">
        <f>+V8</f>
        <v>14000000</v>
      </c>
      <c r="W12" s="72">
        <f>+W8</f>
        <v>7000000</v>
      </c>
      <c r="X12" s="72">
        <f>+X8</f>
        <v>7000000</v>
      </c>
      <c r="Y12" s="68"/>
      <c r="Z12" s="68"/>
      <c r="AA12" s="68"/>
    </row>
    <row r="13" spans="1:27" ht="22.05" customHeight="1">
      <c r="A13" s="210" t="s">
        <v>11</v>
      </c>
      <c r="B13" s="210" t="s">
        <v>47</v>
      </c>
      <c r="C13" s="101" t="s">
        <v>36</v>
      </c>
      <c r="D13" s="55"/>
      <c r="E13" s="55"/>
      <c r="F13" s="55"/>
      <c r="G13" s="55"/>
      <c r="H13" s="55"/>
      <c r="I13" s="55"/>
      <c r="J13" s="56"/>
      <c r="K13" s="97">
        <f>SUM(K14:K16)</f>
        <v>2227200</v>
      </c>
      <c r="L13" s="97">
        <f>SUM(L14:L16)</f>
        <v>1113600</v>
      </c>
      <c r="M13" s="98">
        <f>SUM(M14:M16)</f>
        <v>1113600</v>
      </c>
      <c r="N13" s="101" t="s">
        <v>36</v>
      </c>
      <c r="O13" s="55"/>
      <c r="P13" s="55"/>
      <c r="Q13" s="55"/>
      <c r="R13" s="55"/>
      <c r="S13" s="55"/>
      <c r="T13" s="55"/>
      <c r="U13" s="56"/>
      <c r="V13" s="97">
        <f>SUM(V14:V16)</f>
        <v>1911400</v>
      </c>
      <c r="W13" s="97">
        <f>SUM(W14:W16)</f>
        <v>955700</v>
      </c>
      <c r="X13" s="98">
        <f>SUM(X14:X16)</f>
        <v>955700</v>
      </c>
    </row>
    <row r="14" spans="1:27" ht="22.05" customHeight="1">
      <c r="A14" s="211"/>
      <c r="B14" s="211"/>
      <c r="C14" s="102" t="s">
        <v>32</v>
      </c>
      <c r="D14" s="75">
        <v>63000</v>
      </c>
      <c r="E14" s="61" t="s">
        <v>25</v>
      </c>
      <c r="F14" s="76">
        <v>2</v>
      </c>
      <c r="G14" s="61" t="s">
        <v>25</v>
      </c>
      <c r="H14" s="77">
        <v>6</v>
      </c>
      <c r="I14" s="63" t="s">
        <v>26</v>
      </c>
      <c r="J14" s="92">
        <f>D14*F14*H14</f>
        <v>756000</v>
      </c>
      <c r="K14" s="107">
        <f t="shared" ref="K14" si="12">SUM(J14)</f>
        <v>756000</v>
      </c>
      <c r="L14" s="67">
        <f t="shared" ref="L14" si="13">SUM(K14/2)</f>
        <v>378000</v>
      </c>
      <c r="M14" s="99">
        <f t="shared" ref="M14" si="14">SUM(K14/2)</f>
        <v>378000</v>
      </c>
      <c r="N14" s="102" t="s">
        <v>32</v>
      </c>
      <c r="O14" s="75">
        <v>63000</v>
      </c>
      <c r="P14" s="61" t="s">
        <v>25</v>
      </c>
      <c r="Q14" s="76">
        <v>1</v>
      </c>
      <c r="R14" s="61" t="s">
        <v>25</v>
      </c>
      <c r="S14" s="77">
        <v>5</v>
      </c>
      <c r="T14" s="63" t="s">
        <v>26</v>
      </c>
      <c r="U14" s="94">
        <f>O14*Q14*S14</f>
        <v>315000</v>
      </c>
      <c r="V14" s="79">
        <f t="shared" ref="V14" si="15">SUM(U14)</f>
        <v>315000</v>
      </c>
      <c r="W14" s="69">
        <f t="shared" ref="W14" si="16">SUM(U14/2)</f>
        <v>157500</v>
      </c>
      <c r="X14" s="70">
        <f t="shared" ref="X14" si="17">SUM(V14/2)</f>
        <v>157500</v>
      </c>
    </row>
    <row r="15" spans="1:27" ht="22.05" customHeight="1">
      <c r="A15" s="211"/>
      <c r="B15" s="211"/>
      <c r="C15" s="102" t="s">
        <v>33</v>
      </c>
      <c r="D15" s="75">
        <v>60000</v>
      </c>
      <c r="E15" s="61" t="s">
        <v>25</v>
      </c>
      <c r="F15" s="76">
        <v>2</v>
      </c>
      <c r="G15" s="61" t="s">
        <v>25</v>
      </c>
      <c r="H15" s="77">
        <v>6</v>
      </c>
      <c r="I15" s="63" t="s">
        <v>26</v>
      </c>
      <c r="J15" s="92">
        <f>D15*F15*H15</f>
        <v>720000</v>
      </c>
      <c r="K15" s="107">
        <f>SUM(J15)</f>
        <v>720000</v>
      </c>
      <c r="L15" s="67">
        <f>SUM(K15/2)</f>
        <v>360000</v>
      </c>
      <c r="M15" s="99">
        <f>SUM(K15/2)</f>
        <v>360000</v>
      </c>
      <c r="N15" s="102" t="s">
        <v>33</v>
      </c>
      <c r="O15" s="75">
        <v>60000</v>
      </c>
      <c r="P15" s="61" t="s">
        <v>25</v>
      </c>
      <c r="Q15" s="76">
        <v>2</v>
      </c>
      <c r="R15" s="61" t="s">
        <v>25</v>
      </c>
      <c r="S15" s="77">
        <v>6</v>
      </c>
      <c r="T15" s="63" t="s">
        <v>26</v>
      </c>
      <c r="U15" s="94">
        <f>O15*Q15*S15</f>
        <v>720000</v>
      </c>
      <c r="V15" s="79">
        <f>SUM(U15)</f>
        <v>720000</v>
      </c>
      <c r="W15" s="69">
        <f>SUM(U15/2)</f>
        <v>360000</v>
      </c>
      <c r="X15" s="70">
        <f>SUM(V15/2)</f>
        <v>360000</v>
      </c>
    </row>
    <row r="16" spans="1:27" ht="22.05" customHeight="1">
      <c r="A16" s="211"/>
      <c r="B16" s="211"/>
      <c r="C16" s="103" t="s">
        <v>31</v>
      </c>
      <c r="D16" s="75">
        <v>62600</v>
      </c>
      <c r="E16" s="61" t="s">
        <v>25</v>
      </c>
      <c r="F16" s="76">
        <v>2</v>
      </c>
      <c r="G16" s="61" t="s">
        <v>25</v>
      </c>
      <c r="H16" s="77">
        <v>6</v>
      </c>
      <c r="I16" s="63" t="s">
        <v>26</v>
      </c>
      <c r="J16" s="92">
        <f>D16*F16*H16</f>
        <v>751200</v>
      </c>
      <c r="K16" s="107">
        <f t="shared" ref="K16" si="18">SUM(J16)</f>
        <v>751200</v>
      </c>
      <c r="L16" s="67">
        <f t="shared" ref="L16" si="19">SUM(K16/2)</f>
        <v>375600</v>
      </c>
      <c r="M16" s="99">
        <f t="shared" ref="M16" si="20">SUM(K16/2)</f>
        <v>375600</v>
      </c>
      <c r="N16" s="103" t="s">
        <v>31</v>
      </c>
      <c r="O16" s="75">
        <v>62600</v>
      </c>
      <c r="P16" s="61" t="s">
        <v>25</v>
      </c>
      <c r="Q16" s="76">
        <v>2</v>
      </c>
      <c r="R16" s="61" t="s">
        <v>25</v>
      </c>
      <c r="S16" s="77">
        <v>7</v>
      </c>
      <c r="T16" s="63" t="s">
        <v>26</v>
      </c>
      <c r="U16" s="94">
        <f>O16*Q16*S16</f>
        <v>876400</v>
      </c>
      <c r="V16" s="79">
        <f t="shared" ref="V16" si="21">SUM(U16)</f>
        <v>876400</v>
      </c>
      <c r="W16" s="69">
        <f t="shared" ref="W16:X16" si="22">SUM(U16/2)</f>
        <v>438200</v>
      </c>
      <c r="X16" s="70">
        <f t="shared" si="22"/>
        <v>438200</v>
      </c>
    </row>
    <row r="17" spans="1:24" ht="22.05" customHeight="1">
      <c r="A17" s="211"/>
      <c r="B17" s="211"/>
      <c r="C17" s="103" t="s">
        <v>37</v>
      </c>
      <c r="J17" s="58"/>
      <c r="K17" s="107">
        <f>SUM(K18:K20)</f>
        <v>1788580</v>
      </c>
      <c r="L17" s="107">
        <f>SUM(L18:L20)</f>
        <v>894290</v>
      </c>
      <c r="M17" s="108">
        <f>SUM(M18:M20)</f>
        <v>894290</v>
      </c>
      <c r="N17" s="103" t="s">
        <v>37</v>
      </c>
      <c r="P17" s="61"/>
      <c r="Q17" s="76"/>
      <c r="R17" s="61"/>
      <c r="S17" s="77"/>
      <c r="T17" s="63"/>
      <c r="U17" s="65"/>
      <c r="V17" s="107">
        <f>SUM(V18:V20)</f>
        <v>539300</v>
      </c>
      <c r="W17" s="107">
        <f>SUM(W18:W20)</f>
        <v>269650</v>
      </c>
      <c r="X17" s="108">
        <f>SUM(X18:X20)</f>
        <v>269650</v>
      </c>
    </row>
    <row r="18" spans="1:24" ht="22.05" customHeight="1">
      <c r="A18" s="211"/>
      <c r="B18" s="211"/>
      <c r="C18" s="102" t="s">
        <v>32</v>
      </c>
      <c r="D18" s="75">
        <v>46720</v>
      </c>
      <c r="E18" s="61" t="s">
        <v>25</v>
      </c>
      <c r="F18" s="76">
        <v>3</v>
      </c>
      <c r="G18" s="61" t="s">
        <v>25</v>
      </c>
      <c r="H18" s="77">
        <v>3</v>
      </c>
      <c r="I18" s="63" t="s">
        <v>26</v>
      </c>
      <c r="J18" s="92">
        <f>D18*F18*H18</f>
        <v>420480</v>
      </c>
      <c r="K18" s="107">
        <f>SUM(J18)</f>
        <v>420480</v>
      </c>
      <c r="L18" s="67">
        <f>SUM(K18/2)</f>
        <v>210240</v>
      </c>
      <c r="M18" s="99">
        <f>SUM(K18/2)</f>
        <v>210240</v>
      </c>
      <c r="N18" s="102" t="s">
        <v>32</v>
      </c>
      <c r="O18" s="75">
        <v>49870</v>
      </c>
      <c r="P18" s="61" t="s">
        <v>25</v>
      </c>
      <c r="Q18" s="76">
        <v>2</v>
      </c>
      <c r="R18" s="61" t="s">
        <v>25</v>
      </c>
      <c r="S18" s="77">
        <v>3</v>
      </c>
      <c r="T18" s="63" t="s">
        <v>26</v>
      </c>
      <c r="U18" s="94">
        <f>O18*Q18*S18</f>
        <v>299220</v>
      </c>
      <c r="V18" s="68">
        <f>SUM(U18)</f>
        <v>299220</v>
      </c>
      <c r="W18" s="69">
        <f>SUM(V18/2)</f>
        <v>149610</v>
      </c>
      <c r="X18" s="70">
        <f>SUM(V18/2)</f>
        <v>149610</v>
      </c>
    </row>
    <row r="19" spans="1:24" ht="22.05" customHeight="1">
      <c r="A19" s="211"/>
      <c r="B19" s="211"/>
      <c r="C19" s="102" t="s">
        <v>33</v>
      </c>
      <c r="D19" s="75">
        <v>59800</v>
      </c>
      <c r="E19" s="61" t="s">
        <v>25</v>
      </c>
      <c r="F19" s="76">
        <v>2</v>
      </c>
      <c r="G19" s="61" t="s">
        <v>25</v>
      </c>
      <c r="H19" s="77">
        <v>5</v>
      </c>
      <c r="I19" s="63" t="s">
        <v>26</v>
      </c>
      <c r="J19" s="92">
        <f t="shared" ref="J19:J20" si="23">D19*F19*H19</f>
        <v>598000</v>
      </c>
      <c r="K19" s="107">
        <f t="shared" ref="K19:K24" si="24">SUM(J19)</f>
        <v>598000</v>
      </c>
      <c r="L19" s="67">
        <f t="shared" ref="L19:L24" si="25">SUM(K19/2)</f>
        <v>299000</v>
      </c>
      <c r="M19" s="99">
        <f t="shared" ref="M19:M24" si="26">SUM(K19/2)</f>
        <v>299000</v>
      </c>
      <c r="N19" s="102" t="s">
        <v>33</v>
      </c>
      <c r="O19" s="75">
        <v>60020</v>
      </c>
      <c r="P19" s="61" t="s">
        <v>25</v>
      </c>
      <c r="Q19" s="76">
        <v>1</v>
      </c>
      <c r="R19" s="61" t="s">
        <v>25</v>
      </c>
      <c r="S19" s="77">
        <v>4</v>
      </c>
      <c r="T19" s="63" t="s">
        <v>26</v>
      </c>
      <c r="U19" s="94">
        <f t="shared" ref="U19:U20" si="27">O19*Q19*S19</f>
        <v>240080</v>
      </c>
      <c r="V19" s="68">
        <f>SUM(U19)</f>
        <v>240080</v>
      </c>
      <c r="W19" s="69">
        <f>SUM(V19/2)</f>
        <v>120040</v>
      </c>
      <c r="X19" s="70">
        <f>SUM(V19/2)</f>
        <v>120040</v>
      </c>
    </row>
    <row r="20" spans="1:24" ht="22.05" customHeight="1">
      <c r="A20" s="211"/>
      <c r="B20" s="211"/>
      <c r="C20" s="103" t="s">
        <v>31</v>
      </c>
      <c r="D20" s="75">
        <v>51340</v>
      </c>
      <c r="E20" s="61" t="s">
        <v>25</v>
      </c>
      <c r="F20" s="76">
        <v>3</v>
      </c>
      <c r="G20" s="61" t="s">
        <v>25</v>
      </c>
      <c r="H20" s="77">
        <v>5</v>
      </c>
      <c r="I20" s="63" t="s">
        <v>26</v>
      </c>
      <c r="J20" s="92">
        <f t="shared" si="23"/>
        <v>770100</v>
      </c>
      <c r="K20" s="107">
        <f t="shared" si="24"/>
        <v>770100</v>
      </c>
      <c r="L20" s="67">
        <f t="shared" si="25"/>
        <v>385050</v>
      </c>
      <c r="M20" s="99">
        <f t="shared" si="26"/>
        <v>385050</v>
      </c>
      <c r="N20" s="103" t="s">
        <v>31</v>
      </c>
      <c r="O20" s="75">
        <v>0</v>
      </c>
      <c r="P20" s="61" t="s">
        <v>25</v>
      </c>
      <c r="Q20" s="76">
        <v>0</v>
      </c>
      <c r="R20" s="61" t="s">
        <v>25</v>
      </c>
      <c r="S20" s="77">
        <v>0</v>
      </c>
      <c r="T20" s="63" t="s">
        <v>26</v>
      </c>
      <c r="U20" s="94">
        <f t="shared" si="27"/>
        <v>0</v>
      </c>
      <c r="V20" s="68">
        <f>SUM(U20)</f>
        <v>0</v>
      </c>
      <c r="W20" s="69">
        <f>SUM(V20/2)</f>
        <v>0</v>
      </c>
      <c r="X20" s="70">
        <f>SUM(V20/2)</f>
        <v>0</v>
      </c>
    </row>
    <row r="21" spans="1:24" ht="22.05" customHeight="1">
      <c r="A21" s="211"/>
      <c r="B21" s="211"/>
      <c r="C21" s="103" t="s">
        <v>38</v>
      </c>
      <c r="J21" s="58"/>
      <c r="K21" s="107">
        <f>SUM(K22:K24)</f>
        <v>605000</v>
      </c>
      <c r="L21" s="107">
        <f>SUM(L22:L24)</f>
        <v>302500</v>
      </c>
      <c r="M21" s="108">
        <f>SUM(M22:M24)</f>
        <v>302500</v>
      </c>
      <c r="N21" s="103" t="s">
        <v>38</v>
      </c>
      <c r="O21" s="75"/>
      <c r="P21" s="61"/>
      <c r="Q21" s="76"/>
      <c r="R21" s="61"/>
      <c r="S21" s="77"/>
      <c r="T21" s="63"/>
      <c r="U21" s="65"/>
      <c r="V21" s="107">
        <f>SUM(V22:V24)</f>
        <v>550000</v>
      </c>
      <c r="W21" s="107">
        <f>SUM(W22:W24)</f>
        <v>275000</v>
      </c>
      <c r="X21" s="108">
        <f>SUM(X22:X24)</f>
        <v>275000</v>
      </c>
    </row>
    <row r="22" spans="1:24" ht="22.05" customHeight="1">
      <c r="A22" s="211"/>
      <c r="B22" s="211"/>
      <c r="C22" s="102" t="s">
        <v>32</v>
      </c>
      <c r="D22" s="75">
        <v>55000</v>
      </c>
      <c r="E22" s="61" t="s">
        <v>25</v>
      </c>
      <c r="F22" s="80">
        <v>3</v>
      </c>
      <c r="G22" s="61"/>
      <c r="H22" s="77"/>
      <c r="I22" s="63" t="s">
        <v>26</v>
      </c>
      <c r="J22" s="92">
        <f>D22*F22</f>
        <v>165000</v>
      </c>
      <c r="K22" s="107">
        <f t="shared" si="24"/>
        <v>165000</v>
      </c>
      <c r="L22" s="67">
        <f t="shared" si="25"/>
        <v>82500</v>
      </c>
      <c r="M22" s="99">
        <f t="shared" si="26"/>
        <v>82500</v>
      </c>
      <c r="N22" s="102" t="s">
        <v>32</v>
      </c>
      <c r="O22" s="75">
        <v>55000</v>
      </c>
      <c r="P22" s="61" t="s">
        <v>25</v>
      </c>
      <c r="Q22" s="80">
        <v>2</v>
      </c>
      <c r="R22" s="61"/>
      <c r="S22" s="77"/>
      <c r="T22" s="63" t="s">
        <v>26</v>
      </c>
      <c r="U22" s="94">
        <f>O22*Q22</f>
        <v>110000</v>
      </c>
      <c r="V22" s="42">
        <f>SUM(U21:U22)</f>
        <v>110000</v>
      </c>
      <c r="W22" s="69">
        <f>SUM(V22/2)</f>
        <v>55000</v>
      </c>
      <c r="X22" s="70">
        <f>SUM(V22/2)</f>
        <v>55000</v>
      </c>
    </row>
    <row r="23" spans="1:24" ht="22.05" customHeight="1">
      <c r="A23" s="211"/>
      <c r="B23" s="211"/>
      <c r="C23" s="102" t="s">
        <v>33</v>
      </c>
      <c r="D23" s="75">
        <v>55000</v>
      </c>
      <c r="E23" s="61" t="s">
        <v>25</v>
      </c>
      <c r="F23" s="80">
        <v>4</v>
      </c>
      <c r="G23" s="61"/>
      <c r="H23" s="77"/>
      <c r="I23" s="63" t="s">
        <v>26</v>
      </c>
      <c r="J23" s="92">
        <f t="shared" ref="J23:J24" si="28">D23*F23</f>
        <v>220000</v>
      </c>
      <c r="K23" s="107">
        <f t="shared" si="24"/>
        <v>220000</v>
      </c>
      <c r="L23" s="67">
        <f t="shared" si="25"/>
        <v>110000</v>
      </c>
      <c r="M23" s="99">
        <f t="shared" si="26"/>
        <v>110000</v>
      </c>
      <c r="N23" s="102" t="s">
        <v>33</v>
      </c>
      <c r="O23" s="75">
        <v>55000</v>
      </c>
      <c r="P23" s="61" t="s">
        <v>25</v>
      </c>
      <c r="Q23" s="80">
        <v>2</v>
      </c>
      <c r="R23" s="61"/>
      <c r="S23" s="77"/>
      <c r="T23" s="63" t="s">
        <v>26</v>
      </c>
      <c r="U23" s="94">
        <f t="shared" ref="U23:U24" si="29">O23*Q23</f>
        <v>110000</v>
      </c>
      <c r="V23" s="42">
        <f t="shared" ref="V23:V24" si="30">SUM(U22:U23)</f>
        <v>220000</v>
      </c>
      <c r="W23" s="69">
        <f t="shared" ref="W23:W24" si="31">SUM(V23/2)</f>
        <v>110000</v>
      </c>
      <c r="X23" s="70">
        <f t="shared" ref="X23:X24" si="32">SUM(V23/2)</f>
        <v>110000</v>
      </c>
    </row>
    <row r="24" spans="1:24" ht="22.05" customHeight="1">
      <c r="A24" s="211"/>
      <c r="B24" s="211"/>
      <c r="C24" s="103" t="s">
        <v>31</v>
      </c>
      <c r="D24" s="75">
        <v>55000</v>
      </c>
      <c r="E24" s="61" t="s">
        <v>25</v>
      </c>
      <c r="F24" s="80">
        <v>4</v>
      </c>
      <c r="G24" s="61"/>
      <c r="H24" s="77"/>
      <c r="I24" s="63" t="s">
        <v>26</v>
      </c>
      <c r="J24" s="92">
        <f t="shared" si="28"/>
        <v>220000</v>
      </c>
      <c r="K24" s="107">
        <f t="shared" si="24"/>
        <v>220000</v>
      </c>
      <c r="L24" s="67">
        <f t="shared" si="25"/>
        <v>110000</v>
      </c>
      <c r="M24" s="99">
        <f t="shared" si="26"/>
        <v>110000</v>
      </c>
      <c r="N24" s="103" t="s">
        <v>31</v>
      </c>
      <c r="O24" s="75">
        <v>55000</v>
      </c>
      <c r="P24" s="61" t="s">
        <v>25</v>
      </c>
      <c r="Q24" s="80">
        <v>2</v>
      </c>
      <c r="R24" s="61"/>
      <c r="S24" s="77"/>
      <c r="T24" s="63" t="s">
        <v>26</v>
      </c>
      <c r="U24" s="94">
        <f t="shared" si="29"/>
        <v>110000</v>
      </c>
      <c r="V24" s="42">
        <f t="shared" si="30"/>
        <v>220000</v>
      </c>
      <c r="W24" s="69">
        <f t="shared" si="31"/>
        <v>110000</v>
      </c>
      <c r="X24" s="70">
        <f t="shared" si="32"/>
        <v>110000</v>
      </c>
    </row>
    <row r="25" spans="1:24" ht="18.75" customHeight="1">
      <c r="A25" s="48"/>
      <c r="B25" s="53"/>
      <c r="C25" s="81" t="s">
        <v>27</v>
      </c>
      <c r="D25" s="82"/>
      <c r="E25" s="82"/>
      <c r="F25" s="82"/>
      <c r="G25" s="82"/>
      <c r="H25" s="82"/>
      <c r="I25" s="82"/>
      <c r="J25" s="83"/>
      <c r="K25" s="84">
        <f>+K13+K17+K21</f>
        <v>4620780</v>
      </c>
      <c r="L25" s="84">
        <f>+L13+L17+L21</f>
        <v>2310390</v>
      </c>
      <c r="M25" s="84">
        <f>+M13+M17+M21</f>
        <v>2310390</v>
      </c>
      <c r="N25" s="86"/>
      <c r="O25" s="87"/>
      <c r="P25" s="87"/>
      <c r="Q25" s="87"/>
      <c r="R25" s="87"/>
      <c r="S25" s="87"/>
      <c r="T25" s="87"/>
      <c r="U25" s="88"/>
      <c r="V25" s="84">
        <f>+V13+V17+V21</f>
        <v>3000700</v>
      </c>
      <c r="W25" s="84">
        <f>+W13+W17+W21</f>
        <v>1500350</v>
      </c>
      <c r="X25" s="84">
        <f>+X13+X17+X21</f>
        <v>1500350</v>
      </c>
    </row>
    <row r="26" spans="1:24" ht="22.05" customHeight="1">
      <c r="A26" s="210" t="s">
        <v>11</v>
      </c>
      <c r="B26" s="210" t="s">
        <v>39</v>
      </c>
      <c r="C26" s="109" t="s">
        <v>40</v>
      </c>
      <c r="D26" s="89"/>
      <c r="E26" s="89"/>
      <c r="F26" s="89"/>
      <c r="G26" s="89"/>
      <c r="H26" s="89"/>
      <c r="I26" s="89"/>
      <c r="J26" s="74"/>
      <c r="K26" s="91">
        <f>SUM(K27:K29)</f>
        <v>4000000</v>
      </c>
      <c r="L26" s="91">
        <f>SUM(L27:L29)</f>
        <v>2000000</v>
      </c>
      <c r="M26" s="112">
        <f>SUM(M27:M29)</f>
        <v>2000000</v>
      </c>
      <c r="N26" s="113" t="s">
        <v>40</v>
      </c>
      <c r="O26" s="89"/>
      <c r="P26" s="89"/>
      <c r="Q26" s="89"/>
      <c r="R26" s="89"/>
      <c r="S26" s="89"/>
      <c r="T26" s="89"/>
      <c r="U26" s="90"/>
      <c r="V26" s="91">
        <f>SUM(V27:V29)</f>
        <v>4550000</v>
      </c>
      <c r="W26" s="91">
        <f>SUM(W27:W29)</f>
        <v>1500000</v>
      </c>
      <c r="X26" s="91">
        <f>SUM(X27:X29)</f>
        <v>3050000</v>
      </c>
    </row>
    <row r="27" spans="1:24" ht="22.05" customHeight="1">
      <c r="A27" s="211"/>
      <c r="B27" s="213"/>
      <c r="C27" s="102" t="s">
        <v>32</v>
      </c>
      <c r="D27" s="75">
        <v>1000000</v>
      </c>
      <c r="E27" s="111" t="s">
        <v>28</v>
      </c>
      <c r="F27" s="80">
        <v>1</v>
      </c>
      <c r="G27" s="64"/>
      <c r="H27" s="64"/>
      <c r="I27" s="64" t="s">
        <v>29</v>
      </c>
      <c r="J27" s="70">
        <f t="shared" ref="J27" si="33">D27*F27</f>
        <v>1000000</v>
      </c>
      <c r="K27" s="64">
        <f t="shared" ref="K27" si="34">SUM(J27)</f>
        <v>1000000</v>
      </c>
      <c r="L27" s="67">
        <f t="shared" ref="L27" si="35">SUM(K27/2)</f>
        <v>500000</v>
      </c>
      <c r="M27" s="99">
        <f t="shared" ref="M27" si="36">SUM(K27/2)</f>
        <v>500000</v>
      </c>
      <c r="N27" s="105" t="s">
        <v>32</v>
      </c>
      <c r="O27" s="75">
        <v>1200000</v>
      </c>
      <c r="P27" s="111" t="s">
        <v>28</v>
      </c>
      <c r="Q27" s="80">
        <v>1</v>
      </c>
      <c r="R27" s="64"/>
      <c r="S27" s="64"/>
      <c r="T27" s="64" t="s">
        <v>29</v>
      </c>
      <c r="U27" s="94">
        <f t="shared" ref="U27" si="37">O27*Q27</f>
        <v>1200000</v>
      </c>
      <c r="V27" s="64">
        <f t="shared" ref="V27" si="38">SUM(U27)</f>
        <v>1200000</v>
      </c>
      <c r="W27" s="67">
        <v>500000</v>
      </c>
      <c r="X27" s="92">
        <f>+V27-W27</f>
        <v>700000</v>
      </c>
    </row>
    <row r="28" spans="1:24" ht="22.05" customHeight="1">
      <c r="A28" s="211"/>
      <c r="B28" s="213"/>
      <c r="C28" s="102" t="s">
        <v>33</v>
      </c>
      <c r="D28" s="75">
        <v>1000000</v>
      </c>
      <c r="E28" s="111" t="s">
        <v>28</v>
      </c>
      <c r="F28" s="80">
        <v>1</v>
      </c>
      <c r="G28" s="64"/>
      <c r="H28" s="64"/>
      <c r="I28" s="64" t="s">
        <v>29</v>
      </c>
      <c r="J28" s="70">
        <f>D28*F28</f>
        <v>1000000</v>
      </c>
      <c r="K28" s="64">
        <f>SUM(J28)</f>
        <v>1000000</v>
      </c>
      <c r="L28" s="67">
        <f t="shared" ref="L28" si="39">SUM(K28/2)</f>
        <v>500000</v>
      </c>
      <c r="M28" s="99">
        <f t="shared" ref="M28" si="40">SUM(K28/2)</f>
        <v>500000</v>
      </c>
      <c r="N28" s="105" t="s">
        <v>33</v>
      </c>
      <c r="O28" s="75">
        <v>1000000</v>
      </c>
      <c r="P28" s="111" t="s">
        <v>28</v>
      </c>
      <c r="Q28" s="80">
        <v>1</v>
      </c>
      <c r="R28" s="64"/>
      <c r="S28" s="64"/>
      <c r="T28" s="64" t="s">
        <v>29</v>
      </c>
      <c r="U28" s="94">
        <f>O28*Q28</f>
        <v>1000000</v>
      </c>
      <c r="V28" s="64">
        <f>SUM(U28)</f>
        <v>1000000</v>
      </c>
      <c r="W28" s="67">
        <v>0</v>
      </c>
      <c r="X28" s="92">
        <f>+V28-W28</f>
        <v>1000000</v>
      </c>
    </row>
    <row r="29" spans="1:24" ht="22.05" customHeight="1">
      <c r="A29" s="211"/>
      <c r="B29" s="213"/>
      <c r="C29" s="103" t="s">
        <v>31</v>
      </c>
      <c r="D29" s="75">
        <v>2000000</v>
      </c>
      <c r="E29" s="111" t="s">
        <v>28</v>
      </c>
      <c r="F29" s="80">
        <v>1</v>
      </c>
      <c r="G29" s="64"/>
      <c r="H29" s="64"/>
      <c r="I29" s="64" t="s">
        <v>29</v>
      </c>
      <c r="J29" s="70">
        <f t="shared" ref="J29" si="41">D29*F29</f>
        <v>2000000</v>
      </c>
      <c r="K29" s="64">
        <f t="shared" ref="K29" si="42">SUM(J29)</f>
        <v>2000000</v>
      </c>
      <c r="L29" s="67">
        <f t="shared" ref="L29" si="43">SUM(K29/2)</f>
        <v>1000000</v>
      </c>
      <c r="M29" s="99">
        <f t="shared" ref="M29" si="44">SUM(K29/2)</f>
        <v>1000000</v>
      </c>
      <c r="N29" s="114" t="s">
        <v>31</v>
      </c>
      <c r="O29" s="75">
        <v>2350000</v>
      </c>
      <c r="P29" s="111" t="s">
        <v>28</v>
      </c>
      <c r="Q29" s="80">
        <v>1</v>
      </c>
      <c r="R29" s="64"/>
      <c r="S29" s="64"/>
      <c r="T29" s="64" t="s">
        <v>29</v>
      </c>
      <c r="U29" s="94">
        <f t="shared" ref="U29" si="45">O29*Q29</f>
        <v>2350000</v>
      </c>
      <c r="V29" s="64">
        <f t="shared" ref="V29" si="46">SUM(U29)</f>
        <v>2350000</v>
      </c>
      <c r="W29" s="67">
        <v>1000000</v>
      </c>
      <c r="X29" s="92">
        <f>+V29-W29</f>
        <v>1350000</v>
      </c>
    </row>
    <row r="30" spans="1:24" ht="22.05" customHeight="1">
      <c r="A30" s="211"/>
      <c r="B30" s="213"/>
      <c r="C30" s="103" t="s">
        <v>41</v>
      </c>
      <c r="J30" s="60"/>
      <c r="K30" s="107">
        <f>SUM(K31:K33)</f>
        <v>155000</v>
      </c>
      <c r="L30" s="107">
        <f>SUM(L31:L33)</f>
        <v>77500</v>
      </c>
      <c r="M30" s="108">
        <f>SUM(M31:M33)</f>
        <v>77500</v>
      </c>
      <c r="N30" s="114" t="s">
        <v>41</v>
      </c>
      <c r="U30" s="58"/>
      <c r="V30" s="107">
        <f>SUM(V31:V33)</f>
        <v>84730</v>
      </c>
      <c r="W30" s="107">
        <f>SUM(W31:W33)</f>
        <v>42365</v>
      </c>
      <c r="X30" s="107">
        <f>SUM(X31:X33)</f>
        <v>42365</v>
      </c>
    </row>
    <row r="31" spans="1:24" ht="22.05" customHeight="1">
      <c r="A31" s="211"/>
      <c r="B31" s="213"/>
      <c r="C31" s="102" t="s">
        <v>32</v>
      </c>
      <c r="D31" s="75">
        <v>4500</v>
      </c>
      <c r="E31" s="61" t="s">
        <v>25</v>
      </c>
      <c r="F31" s="80">
        <v>10</v>
      </c>
      <c r="G31" s="61"/>
      <c r="H31" s="77"/>
      <c r="I31" s="63" t="s">
        <v>26</v>
      </c>
      <c r="J31" s="70">
        <f>D31*F31</f>
        <v>45000</v>
      </c>
      <c r="K31" s="78">
        <f>SUM(J31)</f>
        <v>45000</v>
      </c>
      <c r="L31" s="67">
        <f t="shared" ref="L31" si="47">SUM(K31/2)</f>
        <v>22500</v>
      </c>
      <c r="M31" s="99">
        <f t="shared" ref="M31" si="48">SUM(K31/2)</f>
        <v>22500</v>
      </c>
      <c r="N31" s="105" t="s">
        <v>32</v>
      </c>
      <c r="O31" s="75"/>
      <c r="P31" s="61"/>
      <c r="Q31" s="80"/>
      <c r="R31" s="61"/>
      <c r="S31" s="77"/>
      <c r="T31" s="63"/>
      <c r="U31" s="94">
        <v>24560</v>
      </c>
      <c r="V31" s="78">
        <f>SUM(U31)</f>
        <v>24560</v>
      </c>
      <c r="W31" s="67">
        <f t="shared" ref="W31:W32" si="49">SUM(V31/2)</f>
        <v>12280</v>
      </c>
      <c r="X31" s="67">
        <f t="shared" ref="X31" si="50">SUM(V31/2)</f>
        <v>12280</v>
      </c>
    </row>
    <row r="32" spans="1:24" ht="22.05" customHeight="1">
      <c r="A32" s="211"/>
      <c r="B32" s="213"/>
      <c r="C32" s="102" t="s">
        <v>33</v>
      </c>
      <c r="D32" s="75">
        <v>5000</v>
      </c>
      <c r="E32" s="61" t="s">
        <v>25</v>
      </c>
      <c r="F32" s="80">
        <v>10</v>
      </c>
      <c r="G32" s="61"/>
      <c r="H32" s="77"/>
      <c r="I32" s="63" t="s">
        <v>26</v>
      </c>
      <c r="J32" s="70">
        <f t="shared" ref="J32:J33" si="51">D32*F32</f>
        <v>50000</v>
      </c>
      <c r="K32" s="78">
        <f t="shared" ref="K32:K37" si="52">SUM(J32)</f>
        <v>50000</v>
      </c>
      <c r="L32" s="67">
        <f t="shared" ref="L32:L33" si="53">SUM(K32/2)</f>
        <v>25000</v>
      </c>
      <c r="M32" s="99">
        <f t="shared" ref="M32:M33" si="54">SUM(K32/2)</f>
        <v>25000</v>
      </c>
      <c r="N32" s="105" t="s">
        <v>33</v>
      </c>
      <c r="O32" s="75"/>
      <c r="P32" s="61"/>
      <c r="Q32" s="80"/>
      <c r="R32" s="61"/>
      <c r="S32" s="77"/>
      <c r="T32" s="63"/>
      <c r="U32" s="94">
        <v>35640</v>
      </c>
      <c r="V32" s="78">
        <f>SUM(U32)</f>
        <v>35640</v>
      </c>
      <c r="W32" s="67">
        <f t="shared" si="49"/>
        <v>17820</v>
      </c>
      <c r="X32" s="67">
        <f t="shared" ref="X32" si="55">SUM(V32/2)</f>
        <v>17820</v>
      </c>
    </row>
    <row r="33" spans="1:24" ht="22.05" customHeight="1">
      <c r="A33" s="211"/>
      <c r="B33" s="213"/>
      <c r="C33" s="103" t="s">
        <v>31</v>
      </c>
      <c r="D33" s="75">
        <v>6000</v>
      </c>
      <c r="E33" s="61" t="s">
        <v>25</v>
      </c>
      <c r="F33" s="80">
        <v>10</v>
      </c>
      <c r="G33" s="61"/>
      <c r="H33" s="77"/>
      <c r="I33" s="63" t="s">
        <v>26</v>
      </c>
      <c r="J33" s="70">
        <f t="shared" si="51"/>
        <v>60000</v>
      </c>
      <c r="K33" s="78">
        <f t="shared" si="52"/>
        <v>60000</v>
      </c>
      <c r="L33" s="67">
        <f t="shared" si="53"/>
        <v>30000</v>
      </c>
      <c r="M33" s="99">
        <f t="shared" si="54"/>
        <v>30000</v>
      </c>
      <c r="N33" s="114" t="s">
        <v>31</v>
      </c>
      <c r="O33" s="75"/>
      <c r="P33" s="61"/>
      <c r="Q33" s="80"/>
      <c r="R33" s="61"/>
      <c r="S33" s="77"/>
      <c r="T33" s="63"/>
      <c r="U33" s="94">
        <v>24530</v>
      </c>
      <c r="V33" s="78">
        <f t="shared" ref="V33:V37" si="56">SUM(U33)</f>
        <v>24530</v>
      </c>
      <c r="W33" s="67">
        <f t="shared" ref="W33:W37" si="57">SUM(V33/2)</f>
        <v>12265</v>
      </c>
      <c r="X33" s="67">
        <f t="shared" ref="X33:X37" si="58">SUM(V33/2)</f>
        <v>12265</v>
      </c>
    </row>
    <row r="34" spans="1:24" ht="22.05" customHeight="1">
      <c r="A34" s="211"/>
      <c r="B34" s="213"/>
      <c r="C34" s="110" t="s">
        <v>42</v>
      </c>
      <c r="D34" s="75"/>
      <c r="E34" s="61"/>
      <c r="F34" s="80"/>
      <c r="G34" s="61"/>
      <c r="H34" s="77"/>
      <c r="I34" s="63"/>
      <c r="J34" s="70"/>
      <c r="K34" s="107">
        <f>SUM(K35:K37)</f>
        <v>270000</v>
      </c>
      <c r="L34" s="107">
        <f>SUM(L35:L37)</f>
        <v>135000</v>
      </c>
      <c r="M34" s="108">
        <f>SUM(M35:M37)</f>
        <v>135000</v>
      </c>
      <c r="N34" s="115" t="s">
        <v>42</v>
      </c>
      <c r="O34" s="75"/>
      <c r="P34" s="61"/>
      <c r="Q34" s="80"/>
      <c r="R34" s="61"/>
      <c r="S34" s="77"/>
      <c r="T34" s="63"/>
      <c r="U34" s="94"/>
      <c r="V34" s="107">
        <f>SUM(V35:V37)</f>
        <v>167420</v>
      </c>
      <c r="W34" s="107">
        <f>SUM(W35:W37)</f>
        <v>83710</v>
      </c>
      <c r="X34" s="107">
        <f>SUM(X35:X37)</f>
        <v>83710</v>
      </c>
    </row>
    <row r="35" spans="1:24" ht="22.05" customHeight="1">
      <c r="A35" s="211"/>
      <c r="B35" s="213"/>
      <c r="C35" s="102" t="s">
        <v>32</v>
      </c>
      <c r="D35" s="75">
        <v>30000</v>
      </c>
      <c r="E35" s="61" t="s">
        <v>25</v>
      </c>
      <c r="F35" s="80">
        <v>3</v>
      </c>
      <c r="G35" s="61"/>
      <c r="H35" s="77"/>
      <c r="I35" s="63" t="s">
        <v>26</v>
      </c>
      <c r="J35" s="70">
        <f t="shared" ref="J35:J37" si="59">D35*F35</f>
        <v>90000</v>
      </c>
      <c r="K35" s="78">
        <f>SUM(J35)</f>
        <v>90000</v>
      </c>
      <c r="L35" s="67">
        <f>SUM(K35/2)</f>
        <v>45000</v>
      </c>
      <c r="M35" s="99">
        <f t="shared" ref="M35:M37" si="60">SUM(K35/2)</f>
        <v>45000</v>
      </c>
      <c r="N35" s="105" t="s">
        <v>32</v>
      </c>
      <c r="O35" s="75"/>
      <c r="P35" s="61"/>
      <c r="Q35" s="80"/>
      <c r="R35" s="61"/>
      <c r="S35" s="77"/>
      <c r="T35" s="63"/>
      <c r="U35" s="94">
        <v>65340</v>
      </c>
      <c r="V35" s="78">
        <f t="shared" si="56"/>
        <v>65340</v>
      </c>
      <c r="W35" s="67">
        <f t="shared" si="57"/>
        <v>32670</v>
      </c>
      <c r="X35" s="67">
        <f t="shared" si="58"/>
        <v>32670</v>
      </c>
    </row>
    <row r="36" spans="1:24" ht="22.05" customHeight="1">
      <c r="A36" s="211"/>
      <c r="B36" s="213"/>
      <c r="C36" s="102" t="s">
        <v>33</v>
      </c>
      <c r="D36" s="75">
        <v>40000</v>
      </c>
      <c r="E36" s="61" t="s">
        <v>25</v>
      </c>
      <c r="F36" s="80">
        <v>2</v>
      </c>
      <c r="G36" s="61"/>
      <c r="H36" s="77"/>
      <c r="I36" s="63" t="s">
        <v>26</v>
      </c>
      <c r="J36" s="70">
        <f t="shared" si="59"/>
        <v>80000</v>
      </c>
      <c r="K36" s="78">
        <f t="shared" si="52"/>
        <v>80000</v>
      </c>
      <c r="L36" s="67">
        <f t="shared" ref="L36:L37" si="61">SUM(K36/2)</f>
        <v>40000</v>
      </c>
      <c r="M36" s="99">
        <f t="shared" si="60"/>
        <v>40000</v>
      </c>
      <c r="N36" s="105" t="s">
        <v>33</v>
      </c>
      <c r="O36" s="75"/>
      <c r="P36" s="61"/>
      <c r="Q36" s="80"/>
      <c r="R36" s="61"/>
      <c r="S36" s="77"/>
      <c r="T36" s="63"/>
      <c r="U36" s="94">
        <v>45380</v>
      </c>
      <c r="V36" s="78">
        <f t="shared" si="56"/>
        <v>45380</v>
      </c>
      <c r="W36" s="67">
        <f t="shared" si="57"/>
        <v>22690</v>
      </c>
      <c r="X36" s="67">
        <f t="shared" si="58"/>
        <v>22690</v>
      </c>
    </row>
    <row r="37" spans="1:24" ht="22.05" customHeight="1">
      <c r="A37" s="212"/>
      <c r="B37" s="214"/>
      <c r="C37" s="103" t="s">
        <v>31</v>
      </c>
      <c r="D37" s="75">
        <v>50000</v>
      </c>
      <c r="E37" s="61" t="s">
        <v>25</v>
      </c>
      <c r="F37" s="80">
        <v>2</v>
      </c>
      <c r="G37" s="61"/>
      <c r="H37" s="77"/>
      <c r="I37" s="63" t="s">
        <v>26</v>
      </c>
      <c r="J37" s="70">
        <f t="shared" si="59"/>
        <v>100000</v>
      </c>
      <c r="K37" s="78">
        <f t="shared" si="52"/>
        <v>100000</v>
      </c>
      <c r="L37" s="67">
        <f t="shared" si="61"/>
        <v>50000</v>
      </c>
      <c r="M37" s="100">
        <f t="shared" si="60"/>
        <v>50000</v>
      </c>
      <c r="N37" s="106" t="s">
        <v>31</v>
      </c>
      <c r="O37" s="75"/>
      <c r="P37" s="61"/>
      <c r="Q37" s="80"/>
      <c r="R37" s="61"/>
      <c r="S37" s="77"/>
      <c r="T37" s="63"/>
      <c r="U37" s="94">
        <v>56700</v>
      </c>
      <c r="V37" s="78">
        <f t="shared" si="56"/>
        <v>56700</v>
      </c>
      <c r="W37" s="67">
        <f t="shared" si="57"/>
        <v>28350</v>
      </c>
      <c r="X37" s="67">
        <f t="shared" si="58"/>
        <v>28350</v>
      </c>
    </row>
    <row r="38" spans="1:24" ht="18.75" customHeight="1">
      <c r="A38" s="48"/>
      <c r="B38" s="53"/>
      <c r="C38" s="81" t="s">
        <v>27</v>
      </c>
      <c r="D38" s="82"/>
      <c r="E38" s="82"/>
      <c r="F38" s="82"/>
      <c r="G38" s="82"/>
      <c r="H38" s="82"/>
      <c r="I38" s="82"/>
      <c r="J38" s="83"/>
      <c r="K38" s="84">
        <f>+K26+K30+K34</f>
        <v>4425000</v>
      </c>
      <c r="L38" s="84">
        <f>+L26+L30+L34</f>
        <v>2212500</v>
      </c>
      <c r="M38" s="84">
        <f>+M26+M30+M34</f>
        <v>2212500</v>
      </c>
      <c r="N38" s="86"/>
      <c r="O38" s="87"/>
      <c r="P38" s="87"/>
      <c r="Q38" s="87"/>
      <c r="R38" s="87"/>
      <c r="S38" s="87"/>
      <c r="T38" s="87"/>
      <c r="U38" s="88"/>
      <c r="V38" s="84">
        <f>+V26+V30+V34</f>
        <v>4802150</v>
      </c>
      <c r="W38" s="84">
        <f>+W26+W30+W34</f>
        <v>1626075</v>
      </c>
      <c r="X38" s="84">
        <f>+X26+X30+X34</f>
        <v>3176075</v>
      </c>
    </row>
    <row r="39" spans="1:24" ht="18.75" customHeight="1">
      <c r="A39" s="48" t="s">
        <v>45</v>
      </c>
      <c r="B39" s="53"/>
      <c r="C39" s="85"/>
      <c r="D39" s="87"/>
      <c r="E39" s="87"/>
      <c r="F39" s="87"/>
      <c r="G39" s="87"/>
      <c r="H39" s="87"/>
      <c r="I39" s="87"/>
      <c r="J39" s="88"/>
      <c r="K39" s="84">
        <f>SUM(K38,K25)</f>
        <v>9045780</v>
      </c>
      <c r="L39" s="84">
        <f t="shared" ref="L39:M39" si="62">SUM(L38,L25)</f>
        <v>4522890</v>
      </c>
      <c r="M39" s="84">
        <f t="shared" si="62"/>
        <v>4522890</v>
      </c>
      <c r="N39" s="86"/>
      <c r="O39" s="87"/>
      <c r="P39" s="87"/>
      <c r="Q39" s="87"/>
      <c r="R39" s="87"/>
      <c r="S39" s="87"/>
      <c r="T39" s="87"/>
      <c r="U39" s="88"/>
      <c r="V39" s="84">
        <f>SUM(V38,V25)</f>
        <v>7802850</v>
      </c>
      <c r="W39" s="84">
        <f>SUM(W38,W25)</f>
        <v>3126425</v>
      </c>
      <c r="X39" s="84">
        <f>SUM(X38,X25)</f>
        <v>4676425</v>
      </c>
    </row>
    <row r="40" spans="1:24" ht="19.95" customHeight="1">
      <c r="A40" s="207" t="s">
        <v>12</v>
      </c>
      <c r="B40" s="207"/>
      <c r="C40" s="109" t="s">
        <v>43</v>
      </c>
      <c r="D40" s="89"/>
      <c r="E40" s="89"/>
      <c r="F40" s="89"/>
      <c r="G40" s="89"/>
      <c r="H40" s="89"/>
      <c r="I40" s="89"/>
      <c r="J40" s="74"/>
      <c r="K40" s="107">
        <f>SUM(K41:K44)</f>
        <v>4300000</v>
      </c>
      <c r="L40" s="107">
        <f t="shared" ref="L40:M40" si="63">SUM(L41:L44)</f>
        <v>2150000</v>
      </c>
      <c r="M40" s="107">
        <f t="shared" si="63"/>
        <v>2150000</v>
      </c>
      <c r="N40" s="109" t="s">
        <v>43</v>
      </c>
      <c r="O40" s="89"/>
      <c r="P40" s="89"/>
      <c r="Q40" s="89"/>
      <c r="R40" s="89"/>
      <c r="S40" s="89"/>
      <c r="T40" s="89"/>
      <c r="U40" s="74"/>
      <c r="V40" s="107">
        <f>SUM(V41:V44)</f>
        <v>4454000</v>
      </c>
      <c r="W40" s="107">
        <f t="shared" ref="W40" si="64">SUM(W41:W44)</f>
        <v>2062000</v>
      </c>
      <c r="X40" s="107">
        <f t="shared" ref="X40" si="65">SUM(X41:X44)</f>
        <v>2392000</v>
      </c>
    </row>
    <row r="41" spans="1:24" ht="19.95" customHeight="1">
      <c r="A41" s="208"/>
      <c r="B41" s="209"/>
      <c r="C41" s="102" t="s">
        <v>32</v>
      </c>
      <c r="D41" s="118">
        <v>176000</v>
      </c>
      <c r="E41" s="61" t="s">
        <v>25</v>
      </c>
      <c r="F41" s="117">
        <v>5</v>
      </c>
      <c r="G41" s="64"/>
      <c r="H41" s="64"/>
      <c r="I41" s="63" t="s">
        <v>26</v>
      </c>
      <c r="J41" s="70">
        <f>+D41*F41</f>
        <v>880000</v>
      </c>
      <c r="K41" s="78">
        <f t="shared" ref="K41:K44" si="66">SUM(J41)</f>
        <v>880000</v>
      </c>
      <c r="L41" s="67">
        <f t="shared" ref="L41:L44" si="67">SUM(K41/2)</f>
        <v>440000</v>
      </c>
      <c r="M41" s="99">
        <f t="shared" ref="M41:M44" si="68">SUM(K41/2)</f>
        <v>440000</v>
      </c>
      <c r="N41" s="102" t="s">
        <v>32</v>
      </c>
      <c r="O41" s="118">
        <v>176000</v>
      </c>
      <c r="P41" s="61" t="s">
        <v>25</v>
      </c>
      <c r="Q41" s="117">
        <v>4</v>
      </c>
      <c r="R41" s="64"/>
      <c r="S41" s="64"/>
      <c r="T41" s="63" t="s">
        <v>26</v>
      </c>
      <c r="U41" s="70">
        <f>+O41*Q41</f>
        <v>704000</v>
      </c>
      <c r="V41" s="78">
        <f t="shared" ref="V41:V44" si="69">SUM(U41)</f>
        <v>704000</v>
      </c>
      <c r="W41" s="67">
        <f t="shared" ref="W41:W44" si="70">SUM(V41/2)</f>
        <v>352000</v>
      </c>
      <c r="X41" s="99">
        <f t="shared" ref="X41:X44" si="71">SUM(V41/2)</f>
        <v>352000</v>
      </c>
    </row>
    <row r="42" spans="1:24" ht="19.95" customHeight="1">
      <c r="A42" s="208"/>
      <c r="B42" s="209"/>
      <c r="C42" s="102"/>
      <c r="D42" s="118">
        <v>165000</v>
      </c>
      <c r="E42" s="61" t="s">
        <v>25</v>
      </c>
      <c r="F42" s="117">
        <v>8</v>
      </c>
      <c r="G42" s="64"/>
      <c r="H42" s="64"/>
      <c r="I42" s="63" t="s">
        <v>26</v>
      </c>
      <c r="J42" s="70">
        <f t="shared" ref="J42:J44" si="72">+D42*F42</f>
        <v>1320000</v>
      </c>
      <c r="K42" s="78">
        <f t="shared" si="66"/>
        <v>1320000</v>
      </c>
      <c r="L42" s="67">
        <f t="shared" si="67"/>
        <v>660000</v>
      </c>
      <c r="M42" s="99">
        <f t="shared" si="68"/>
        <v>660000</v>
      </c>
      <c r="N42" s="102"/>
      <c r="O42" s="118">
        <v>165000</v>
      </c>
      <c r="P42" s="61" t="s">
        <v>25</v>
      </c>
      <c r="Q42" s="117">
        <v>10</v>
      </c>
      <c r="R42" s="64"/>
      <c r="S42" s="64"/>
      <c r="T42" s="63" t="s">
        <v>26</v>
      </c>
      <c r="U42" s="70">
        <f t="shared" ref="U42:U44" si="73">+O42*Q42</f>
        <v>1650000</v>
      </c>
      <c r="V42" s="78">
        <f t="shared" si="69"/>
        <v>1650000</v>
      </c>
      <c r="W42" s="67">
        <v>660000</v>
      </c>
      <c r="X42" s="99">
        <f>+V42-W42</f>
        <v>990000</v>
      </c>
    </row>
    <row r="43" spans="1:24" ht="19.95" customHeight="1">
      <c r="A43" s="208"/>
      <c r="B43" s="209"/>
      <c r="C43" s="102" t="s">
        <v>33</v>
      </c>
      <c r="D43" s="118"/>
      <c r="E43" s="61" t="s">
        <v>25</v>
      </c>
      <c r="F43" s="117">
        <v>0</v>
      </c>
      <c r="G43" s="64"/>
      <c r="H43" s="64"/>
      <c r="I43" s="63" t="s">
        <v>26</v>
      </c>
      <c r="J43" s="70">
        <f t="shared" si="72"/>
        <v>0</v>
      </c>
      <c r="K43" s="78">
        <f t="shared" si="66"/>
        <v>0</v>
      </c>
      <c r="L43" s="67">
        <f t="shared" si="67"/>
        <v>0</v>
      </c>
      <c r="M43" s="99">
        <f t="shared" si="68"/>
        <v>0</v>
      </c>
      <c r="N43" s="102" t="s">
        <v>33</v>
      </c>
      <c r="O43" s="118"/>
      <c r="P43" s="61" t="s">
        <v>25</v>
      </c>
      <c r="Q43" s="117">
        <v>0</v>
      </c>
      <c r="R43" s="64"/>
      <c r="S43" s="64"/>
      <c r="T43" s="63" t="s">
        <v>26</v>
      </c>
      <c r="U43" s="70">
        <f t="shared" si="73"/>
        <v>0</v>
      </c>
      <c r="V43" s="78">
        <f t="shared" si="69"/>
        <v>0</v>
      </c>
      <c r="W43" s="67">
        <f t="shared" si="70"/>
        <v>0</v>
      </c>
      <c r="X43" s="99">
        <f t="shared" si="71"/>
        <v>0</v>
      </c>
    </row>
    <row r="44" spans="1:24" ht="19.95" customHeight="1">
      <c r="A44" s="208"/>
      <c r="B44" s="209"/>
      <c r="C44" s="103" t="s">
        <v>31</v>
      </c>
      <c r="D44" s="118">
        <v>210000</v>
      </c>
      <c r="E44" s="61" t="s">
        <v>25</v>
      </c>
      <c r="F44" s="117">
        <v>10</v>
      </c>
      <c r="G44" s="64"/>
      <c r="H44" s="64"/>
      <c r="I44" s="63" t="s">
        <v>26</v>
      </c>
      <c r="J44" s="70">
        <f t="shared" si="72"/>
        <v>2100000</v>
      </c>
      <c r="K44" s="78">
        <f t="shared" si="66"/>
        <v>2100000</v>
      </c>
      <c r="L44" s="67">
        <f t="shared" si="67"/>
        <v>1050000</v>
      </c>
      <c r="M44" s="99">
        <f t="shared" si="68"/>
        <v>1050000</v>
      </c>
      <c r="N44" s="103" t="s">
        <v>31</v>
      </c>
      <c r="O44" s="118">
        <v>210000</v>
      </c>
      <c r="P44" s="61" t="s">
        <v>25</v>
      </c>
      <c r="Q44" s="117">
        <v>10</v>
      </c>
      <c r="R44" s="64"/>
      <c r="S44" s="64"/>
      <c r="T44" s="63" t="s">
        <v>26</v>
      </c>
      <c r="U44" s="70">
        <f t="shared" si="73"/>
        <v>2100000</v>
      </c>
      <c r="V44" s="78">
        <f t="shared" si="69"/>
        <v>2100000</v>
      </c>
      <c r="W44" s="67">
        <f t="shared" si="70"/>
        <v>1050000</v>
      </c>
      <c r="X44" s="99">
        <f t="shared" si="71"/>
        <v>1050000</v>
      </c>
    </row>
    <row r="45" spans="1:24" ht="18" customHeight="1">
      <c r="A45" s="48" t="s">
        <v>10</v>
      </c>
      <c r="B45" s="53"/>
      <c r="C45" s="85"/>
      <c r="D45" s="87"/>
      <c r="E45" s="87"/>
      <c r="F45" s="87"/>
      <c r="G45" s="87"/>
      <c r="H45" s="87"/>
      <c r="I45" s="87"/>
      <c r="J45" s="88"/>
      <c r="K45" s="84">
        <f>+K40</f>
        <v>4300000</v>
      </c>
      <c r="L45" s="84">
        <f t="shared" ref="L45:M45" si="74">+L40</f>
        <v>2150000</v>
      </c>
      <c r="M45" s="84">
        <f t="shared" si="74"/>
        <v>2150000</v>
      </c>
      <c r="N45" s="85"/>
      <c r="O45" s="87"/>
      <c r="P45" s="87"/>
      <c r="Q45" s="87"/>
      <c r="R45" s="87"/>
      <c r="S45" s="87"/>
      <c r="T45" s="87"/>
      <c r="U45" s="88"/>
      <c r="V45" s="84">
        <f>+V40</f>
        <v>4454000</v>
      </c>
      <c r="W45" s="84">
        <f t="shared" ref="W45:X45" si="75">+W40</f>
        <v>2062000</v>
      </c>
      <c r="X45" s="84">
        <f t="shared" si="75"/>
        <v>2392000</v>
      </c>
    </row>
    <row r="46" spans="1:24" ht="19.95" customHeight="1">
      <c r="A46" s="207" t="s">
        <v>13</v>
      </c>
      <c r="B46" s="116" t="s">
        <v>44</v>
      </c>
      <c r="C46" s="109" t="s">
        <v>43</v>
      </c>
      <c r="D46" s="89"/>
      <c r="E46" s="89"/>
      <c r="F46" s="89"/>
      <c r="G46" s="89"/>
      <c r="H46" s="89"/>
      <c r="I46" s="89"/>
      <c r="J46" s="74"/>
      <c r="K46" s="107">
        <f>SUM(K47:K49)</f>
        <v>600000</v>
      </c>
      <c r="L46" s="107">
        <f>SUM(L47:L49)</f>
        <v>300000</v>
      </c>
      <c r="M46" s="108">
        <f>SUM(M47:M49)</f>
        <v>300000</v>
      </c>
      <c r="N46" s="109" t="s">
        <v>43</v>
      </c>
      <c r="O46" s="89"/>
      <c r="P46" s="89"/>
      <c r="Q46" s="89"/>
      <c r="R46" s="89"/>
      <c r="S46" s="89"/>
      <c r="T46" s="89"/>
      <c r="U46" s="90"/>
      <c r="V46" s="107">
        <f>SUM(V47:V49)</f>
        <v>800000</v>
      </c>
      <c r="W46" s="107">
        <f>SUM(W47:W49)</f>
        <v>300000</v>
      </c>
      <c r="X46" s="107">
        <f>SUM(X47:X49)</f>
        <v>500000</v>
      </c>
    </row>
    <row r="47" spans="1:24" ht="19.95" customHeight="1">
      <c r="A47" s="208"/>
      <c r="B47" s="59"/>
      <c r="C47" s="102" t="s">
        <v>32</v>
      </c>
      <c r="D47" s="75">
        <v>0</v>
      </c>
      <c r="E47" s="61" t="s">
        <v>25</v>
      </c>
      <c r="F47" s="80">
        <v>0</v>
      </c>
      <c r="G47" s="61"/>
      <c r="H47" s="77"/>
      <c r="I47" s="63" t="s">
        <v>26</v>
      </c>
      <c r="J47" s="70">
        <f>D47*F47</f>
        <v>0</v>
      </c>
      <c r="K47" s="78">
        <f>SUM(J47)</f>
        <v>0</v>
      </c>
      <c r="L47" s="67">
        <f t="shared" ref="L47:L49" si="76">SUM(K47/2)</f>
        <v>0</v>
      </c>
      <c r="M47" s="99">
        <f t="shared" ref="M47:M49" si="77">SUM(K47/2)</f>
        <v>0</v>
      </c>
      <c r="N47" s="102" t="s">
        <v>32</v>
      </c>
      <c r="O47" s="75">
        <v>0</v>
      </c>
      <c r="P47" s="61" t="s">
        <v>25</v>
      </c>
      <c r="Q47" s="80">
        <v>0</v>
      </c>
      <c r="R47" s="61"/>
      <c r="S47" s="77"/>
      <c r="T47" s="63" t="s">
        <v>26</v>
      </c>
      <c r="U47" s="94">
        <f>O47*Q47</f>
        <v>0</v>
      </c>
      <c r="V47" s="78">
        <f>SUM(U47)</f>
        <v>0</v>
      </c>
      <c r="W47" s="69">
        <v>0</v>
      </c>
      <c r="X47" s="70">
        <v>0</v>
      </c>
    </row>
    <row r="48" spans="1:24" ht="19.95" customHeight="1">
      <c r="A48" s="208"/>
      <c r="B48" s="59"/>
      <c r="C48" s="102" t="s">
        <v>33</v>
      </c>
      <c r="D48" s="75">
        <v>300000</v>
      </c>
      <c r="E48" s="61" t="s">
        <v>25</v>
      </c>
      <c r="F48" s="80">
        <v>1</v>
      </c>
      <c r="G48" s="61"/>
      <c r="H48" s="77"/>
      <c r="I48" s="63" t="s">
        <v>26</v>
      </c>
      <c r="J48" s="70">
        <f t="shared" ref="J48:J49" si="78">D48*F48</f>
        <v>300000</v>
      </c>
      <c r="K48" s="78">
        <f t="shared" ref="K48:K49" si="79">SUM(J48)</f>
        <v>300000</v>
      </c>
      <c r="L48" s="67">
        <f t="shared" si="76"/>
        <v>150000</v>
      </c>
      <c r="M48" s="99">
        <f t="shared" si="77"/>
        <v>150000</v>
      </c>
      <c r="N48" s="102" t="s">
        <v>33</v>
      </c>
      <c r="O48" s="75">
        <v>400000</v>
      </c>
      <c r="P48" s="61" t="s">
        <v>25</v>
      </c>
      <c r="Q48" s="80">
        <v>1</v>
      </c>
      <c r="R48" s="61"/>
      <c r="S48" s="77"/>
      <c r="T48" s="63" t="s">
        <v>26</v>
      </c>
      <c r="U48" s="94">
        <f t="shared" ref="U48:U49" si="80">O48*Q48</f>
        <v>400000</v>
      </c>
      <c r="V48" s="78">
        <f t="shared" ref="V48:V49" si="81">SUM(U48)</f>
        <v>400000</v>
      </c>
      <c r="W48" s="69">
        <v>150000</v>
      </c>
      <c r="X48" s="70">
        <f>+V48-W48</f>
        <v>250000</v>
      </c>
    </row>
    <row r="49" spans="1:24" ht="19.95" customHeight="1">
      <c r="A49" s="208"/>
      <c r="B49" s="59"/>
      <c r="C49" s="103" t="s">
        <v>31</v>
      </c>
      <c r="D49" s="75">
        <v>300000</v>
      </c>
      <c r="E49" s="61" t="s">
        <v>25</v>
      </c>
      <c r="F49" s="80">
        <v>1</v>
      </c>
      <c r="G49" s="61"/>
      <c r="H49" s="77"/>
      <c r="I49" s="63" t="s">
        <v>26</v>
      </c>
      <c r="J49" s="70">
        <f t="shared" si="78"/>
        <v>300000</v>
      </c>
      <c r="K49" s="78">
        <f t="shared" si="79"/>
        <v>300000</v>
      </c>
      <c r="L49" s="67">
        <f t="shared" si="76"/>
        <v>150000</v>
      </c>
      <c r="M49" s="99">
        <f t="shared" si="77"/>
        <v>150000</v>
      </c>
      <c r="N49" s="103" t="s">
        <v>31</v>
      </c>
      <c r="O49" s="75">
        <v>400000</v>
      </c>
      <c r="P49" s="61" t="s">
        <v>25</v>
      </c>
      <c r="Q49" s="80">
        <v>1</v>
      </c>
      <c r="R49" s="61"/>
      <c r="S49" s="77"/>
      <c r="T49" s="63" t="s">
        <v>26</v>
      </c>
      <c r="U49" s="94">
        <f t="shared" si="80"/>
        <v>400000</v>
      </c>
      <c r="V49" s="78">
        <f t="shared" si="81"/>
        <v>400000</v>
      </c>
      <c r="W49" s="69">
        <v>150000</v>
      </c>
      <c r="X49" s="70">
        <f>+V49-W49</f>
        <v>250000</v>
      </c>
    </row>
    <row r="50" spans="1:24" ht="18" customHeight="1">
      <c r="A50" s="48" t="s">
        <v>10</v>
      </c>
      <c r="B50" s="53"/>
      <c r="C50" s="85"/>
      <c r="D50" s="87"/>
      <c r="E50" s="87"/>
      <c r="F50" s="87"/>
      <c r="G50" s="87"/>
      <c r="H50" s="87"/>
      <c r="I50" s="87"/>
      <c r="J50" s="88"/>
      <c r="K50" s="84">
        <f>+K46</f>
        <v>600000</v>
      </c>
      <c r="L50" s="84">
        <f>+L46</f>
        <v>300000</v>
      </c>
      <c r="M50" s="84">
        <f>+M46</f>
        <v>300000</v>
      </c>
      <c r="N50" s="86"/>
      <c r="O50" s="87"/>
      <c r="P50" s="87"/>
      <c r="Q50" s="87"/>
      <c r="R50" s="87"/>
      <c r="S50" s="87"/>
      <c r="T50" s="87"/>
      <c r="U50" s="88"/>
      <c r="V50" s="84">
        <f>+V46</f>
        <v>800000</v>
      </c>
      <c r="W50" s="84">
        <f>+W46</f>
        <v>300000</v>
      </c>
      <c r="X50" s="84">
        <f>+X46</f>
        <v>500000</v>
      </c>
    </row>
    <row r="51" spans="1:24" ht="19.95" customHeight="1">
      <c r="A51" s="207" t="s">
        <v>14</v>
      </c>
      <c r="B51" s="207"/>
      <c r="C51" s="109" t="s">
        <v>48</v>
      </c>
      <c r="D51" s="89"/>
      <c r="E51" s="89"/>
      <c r="F51" s="89"/>
      <c r="G51" s="89"/>
      <c r="H51" s="89"/>
      <c r="I51" s="89"/>
      <c r="J51" s="90"/>
      <c r="K51" s="107">
        <f>SUM(K52:K54)</f>
        <v>2000</v>
      </c>
      <c r="L51" s="107">
        <f>SUM(L52:L54)</f>
        <v>1000</v>
      </c>
      <c r="M51" s="108">
        <f>SUM(M52:M54)</f>
        <v>1000</v>
      </c>
      <c r="N51" s="109" t="s">
        <v>48</v>
      </c>
      <c r="O51" s="89"/>
      <c r="P51" s="89"/>
      <c r="Q51" s="89"/>
      <c r="R51" s="89"/>
      <c r="S51" s="89"/>
      <c r="T51" s="89"/>
      <c r="U51" s="90"/>
      <c r="V51" s="107">
        <f>SUM(V52:V54)</f>
        <v>2000</v>
      </c>
      <c r="W51" s="107">
        <f>SUM(W52:W54)</f>
        <v>1000</v>
      </c>
      <c r="X51" s="108">
        <f>SUM(X52:X54)</f>
        <v>1000</v>
      </c>
    </row>
    <row r="52" spans="1:24" ht="19.95" customHeight="1">
      <c r="A52" s="208"/>
      <c r="B52" s="209"/>
      <c r="C52" s="102" t="s">
        <v>32</v>
      </c>
      <c r="D52" s="75">
        <v>0</v>
      </c>
      <c r="E52" s="61" t="s">
        <v>25</v>
      </c>
      <c r="F52" s="80">
        <v>0</v>
      </c>
      <c r="G52" s="61"/>
      <c r="H52" s="77"/>
      <c r="I52" s="63" t="s">
        <v>26</v>
      </c>
      <c r="J52" s="70">
        <f>D52*F52</f>
        <v>0</v>
      </c>
      <c r="K52" s="78">
        <f>SUM(J52)</f>
        <v>0</v>
      </c>
      <c r="L52" s="67">
        <f t="shared" ref="L52:L54" si="82">SUM(K52/2)</f>
        <v>0</v>
      </c>
      <c r="M52" s="99">
        <f t="shared" ref="M52:M54" si="83">SUM(K52/2)</f>
        <v>0</v>
      </c>
      <c r="N52" s="102" t="s">
        <v>32</v>
      </c>
      <c r="O52" s="75">
        <v>0</v>
      </c>
      <c r="P52" s="61" t="s">
        <v>25</v>
      </c>
      <c r="Q52" s="80">
        <v>0</v>
      </c>
      <c r="R52" s="61"/>
      <c r="S52" s="77"/>
      <c r="T52" s="63" t="s">
        <v>26</v>
      </c>
      <c r="U52" s="70">
        <f>O52*Q52</f>
        <v>0</v>
      </c>
      <c r="V52" s="78">
        <f>SUM(U52)</f>
        <v>0</v>
      </c>
      <c r="W52" s="67">
        <f t="shared" ref="W52:W54" si="84">SUM(V52/2)</f>
        <v>0</v>
      </c>
      <c r="X52" s="99">
        <f t="shared" ref="X52:X54" si="85">SUM(V52/2)</f>
        <v>0</v>
      </c>
    </row>
    <row r="53" spans="1:24" ht="19.95" customHeight="1">
      <c r="A53" s="208"/>
      <c r="B53" s="209"/>
      <c r="C53" s="102" t="s">
        <v>33</v>
      </c>
      <c r="D53" s="75">
        <v>0</v>
      </c>
      <c r="E53" s="61" t="s">
        <v>25</v>
      </c>
      <c r="F53" s="80">
        <v>0</v>
      </c>
      <c r="G53" s="61"/>
      <c r="H53" s="77"/>
      <c r="I53" s="63" t="s">
        <v>26</v>
      </c>
      <c r="J53" s="70">
        <f t="shared" ref="J53:J54" si="86">D53*F53</f>
        <v>0</v>
      </c>
      <c r="K53" s="78">
        <f t="shared" ref="K53:K54" si="87">SUM(J53)</f>
        <v>0</v>
      </c>
      <c r="L53" s="67">
        <f t="shared" si="82"/>
        <v>0</v>
      </c>
      <c r="M53" s="99">
        <f t="shared" si="83"/>
        <v>0</v>
      </c>
      <c r="N53" s="102" t="s">
        <v>33</v>
      </c>
      <c r="O53" s="75">
        <v>0</v>
      </c>
      <c r="P53" s="61" t="s">
        <v>25</v>
      </c>
      <c r="Q53" s="80">
        <v>0</v>
      </c>
      <c r="R53" s="61"/>
      <c r="S53" s="77"/>
      <c r="T53" s="63" t="s">
        <v>26</v>
      </c>
      <c r="U53" s="70">
        <f t="shared" ref="U53:U54" si="88">O53*Q53</f>
        <v>0</v>
      </c>
      <c r="V53" s="78">
        <f t="shared" ref="V53:V54" si="89">SUM(U53)</f>
        <v>0</v>
      </c>
      <c r="W53" s="67">
        <f t="shared" si="84"/>
        <v>0</v>
      </c>
      <c r="X53" s="99">
        <f t="shared" si="85"/>
        <v>0</v>
      </c>
    </row>
    <row r="54" spans="1:24" ht="19.95" customHeight="1">
      <c r="A54" s="208"/>
      <c r="B54" s="209"/>
      <c r="C54" s="103" t="s">
        <v>31</v>
      </c>
      <c r="D54" s="75">
        <v>2000</v>
      </c>
      <c r="E54" s="61" t="s">
        <v>25</v>
      </c>
      <c r="F54" s="80">
        <v>1</v>
      </c>
      <c r="G54" s="61"/>
      <c r="H54" s="77"/>
      <c r="I54" s="63" t="s">
        <v>26</v>
      </c>
      <c r="J54" s="70">
        <f t="shared" si="86"/>
        <v>2000</v>
      </c>
      <c r="K54" s="78">
        <f t="shared" si="87"/>
        <v>2000</v>
      </c>
      <c r="L54" s="67">
        <f t="shared" si="82"/>
        <v>1000</v>
      </c>
      <c r="M54" s="99">
        <f t="shared" si="83"/>
        <v>1000</v>
      </c>
      <c r="N54" s="103" t="s">
        <v>31</v>
      </c>
      <c r="O54" s="75">
        <v>2000</v>
      </c>
      <c r="P54" s="61" t="s">
        <v>25</v>
      </c>
      <c r="Q54" s="80">
        <v>1</v>
      </c>
      <c r="R54" s="61"/>
      <c r="S54" s="77"/>
      <c r="T54" s="63" t="s">
        <v>26</v>
      </c>
      <c r="U54" s="70">
        <f t="shared" si="88"/>
        <v>2000</v>
      </c>
      <c r="V54" s="78">
        <f t="shared" si="89"/>
        <v>2000</v>
      </c>
      <c r="W54" s="67">
        <f t="shared" si="84"/>
        <v>1000</v>
      </c>
      <c r="X54" s="99">
        <f t="shared" si="85"/>
        <v>1000</v>
      </c>
    </row>
    <row r="55" spans="1:24" ht="18.75" customHeight="1">
      <c r="A55" s="48" t="s">
        <v>10</v>
      </c>
      <c r="B55" s="53"/>
      <c r="C55" s="85"/>
      <c r="D55" s="87"/>
      <c r="E55" s="87"/>
      <c r="F55" s="87"/>
      <c r="G55" s="87"/>
      <c r="H55" s="87"/>
      <c r="I55" s="87"/>
      <c r="J55" s="88"/>
      <c r="K55" s="84">
        <f>+K51</f>
        <v>2000</v>
      </c>
      <c r="L55" s="84">
        <f t="shared" ref="L55:M55" si="90">+L51</f>
        <v>1000</v>
      </c>
      <c r="M55" s="84">
        <f t="shared" si="90"/>
        <v>1000</v>
      </c>
      <c r="N55" s="86"/>
      <c r="O55" s="87"/>
      <c r="P55" s="87"/>
      <c r="Q55" s="87"/>
      <c r="R55" s="87"/>
      <c r="S55" s="87"/>
      <c r="T55" s="87"/>
      <c r="U55" s="88"/>
      <c r="V55" s="84">
        <f>+V51</f>
        <v>2000</v>
      </c>
      <c r="W55" s="84">
        <f t="shared" ref="W55:X55" si="91">+W51</f>
        <v>1000</v>
      </c>
      <c r="X55" s="84">
        <f t="shared" si="91"/>
        <v>1000</v>
      </c>
    </row>
    <row r="56" spans="1:24" ht="18.75" customHeight="1">
      <c r="A56" s="48" t="s">
        <v>15</v>
      </c>
      <c r="B56" s="53"/>
      <c r="C56" s="85"/>
      <c r="D56" s="87"/>
      <c r="E56" s="87"/>
      <c r="F56" s="87"/>
      <c r="G56" s="87"/>
      <c r="H56" s="87"/>
      <c r="I56" s="87"/>
      <c r="J56" s="88"/>
      <c r="K56" s="84">
        <f>SUM(K55,K50,K45,K39,K12)</f>
        <v>28947780</v>
      </c>
      <c r="L56" s="84">
        <f t="shared" ref="L56:M56" si="92">SUM(L55,L50,L45,L39,L12)</f>
        <v>14473890</v>
      </c>
      <c r="M56" s="84">
        <f t="shared" si="92"/>
        <v>14473890</v>
      </c>
      <c r="N56" s="86"/>
      <c r="O56" s="87"/>
      <c r="P56" s="87"/>
      <c r="Q56" s="87"/>
      <c r="R56" s="87"/>
      <c r="S56" s="87"/>
      <c r="T56" s="87"/>
      <c r="U56" s="88"/>
      <c r="V56" s="84">
        <f>SUM(V55,V50,V45,V39,V12)</f>
        <v>27058850</v>
      </c>
      <c r="W56" s="84">
        <f>SUM(W55,W50,W45,W39,W12)</f>
        <v>12489425</v>
      </c>
      <c r="X56" s="84">
        <f t="shared" ref="X56" si="93">SUM(X55,X50,X45,X39,X12)</f>
        <v>14569425</v>
      </c>
    </row>
  </sheetData>
  <mergeCells count="12">
    <mergeCell ref="A26:A37"/>
    <mergeCell ref="B26:B37"/>
    <mergeCell ref="A6:A7"/>
    <mergeCell ref="A8:A11"/>
    <mergeCell ref="B8:B11"/>
    <mergeCell ref="A13:A24"/>
    <mergeCell ref="B13:B24"/>
    <mergeCell ref="A40:A44"/>
    <mergeCell ref="B40:B44"/>
    <mergeCell ref="A46:A49"/>
    <mergeCell ref="A51:A54"/>
    <mergeCell ref="B51:B54"/>
  </mergeCells>
  <phoneticPr fontId="1"/>
  <printOptions horizontalCentered="1"/>
  <pageMargins left="0.70866141732283472" right="0.70866141732283472" top="0.74803149606299213" bottom="0.15748031496062992" header="0.31496062992125984" footer="0.15748031496062992"/>
  <pageSetup paperSize="8" scale="65" fitToHeight="0" orientation="landscape" r:id="rId1"/>
  <headerFooter>
    <oddHeader>&amp;L&amp;18〔記入例〕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3A09-102A-4245-8EA1-AB095FBE860D}">
  <dimension ref="A1:AB58"/>
  <sheetViews>
    <sheetView view="pageBreakPreview" topLeftCell="A5" zoomScale="60" zoomScaleNormal="70" workbookViewId="0">
      <selection activeCell="AE36" sqref="AE36"/>
    </sheetView>
  </sheetViews>
  <sheetFormatPr defaultColWidth="9" defaultRowHeight="14.4"/>
  <cols>
    <col min="1" max="1" width="2.69921875" style="41" customWidth="1"/>
    <col min="2" max="3" width="19.19921875" style="41" customWidth="1"/>
    <col min="4" max="4" width="7.19921875" style="41" customWidth="1"/>
    <col min="5" max="5" width="12.19921875" style="41" customWidth="1"/>
    <col min="6" max="10" width="7.19921875" style="41" customWidth="1"/>
    <col min="11" max="14" width="14.09765625" style="41" customWidth="1"/>
    <col min="15" max="15" width="8" style="41" customWidth="1"/>
    <col min="16" max="16" width="12.69921875" style="41" customWidth="1"/>
    <col min="17" max="21" width="8" style="41" customWidth="1"/>
    <col min="22" max="22" width="14.09765625" style="41" customWidth="1"/>
    <col min="23" max="25" width="14.09765625" style="42" customWidth="1"/>
    <col min="26" max="26" width="2.69921875" style="41" customWidth="1"/>
    <col min="27" max="16384" width="9" style="41"/>
  </cols>
  <sheetData>
    <row r="1" spans="1:28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/>
      <c r="X1" s="120"/>
      <c r="Y1" s="120"/>
      <c r="Z1" s="119"/>
    </row>
    <row r="2" spans="1:28" ht="27.75" customHeight="1">
      <c r="A2" s="119"/>
      <c r="B2" s="121" t="s">
        <v>21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  <c r="X2" s="120"/>
      <c r="Y2" s="120"/>
      <c r="Z2" s="119"/>
    </row>
    <row r="3" spans="1:28" ht="19.95" customHeight="1">
      <c r="A3" s="119"/>
      <c r="B3" s="122" t="s">
        <v>16</v>
      </c>
      <c r="C3" s="123"/>
      <c r="D3" s="123"/>
      <c r="E3" s="123"/>
      <c r="F3" s="123"/>
      <c r="G3" s="123"/>
      <c r="H3" s="123"/>
      <c r="I3" s="123"/>
      <c r="J3" s="123"/>
      <c r="K3" s="123"/>
      <c r="L3" s="119"/>
      <c r="M3" s="119"/>
      <c r="N3" s="119"/>
      <c r="O3" s="123"/>
      <c r="P3" s="123"/>
      <c r="Q3" s="123"/>
      <c r="R3" s="123"/>
      <c r="S3" s="123"/>
      <c r="T3" s="123"/>
      <c r="U3" s="123"/>
      <c r="V3" s="123"/>
      <c r="W3" s="120"/>
      <c r="X3" s="120"/>
      <c r="Y3" s="120"/>
      <c r="Z3" s="119"/>
    </row>
    <row r="4" spans="1:28" s="46" customFormat="1" ht="19.95" customHeight="1">
      <c r="A4" s="124"/>
      <c r="B4" s="125" t="s">
        <v>34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4"/>
    </row>
    <row r="5" spans="1:28" s="46" customFormat="1" ht="19.95" customHeight="1">
      <c r="A5" s="124"/>
      <c r="B5" s="125" t="s">
        <v>35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4"/>
    </row>
    <row r="6" spans="1:28" ht="8.4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  <c r="X6" s="120"/>
      <c r="Y6" s="120"/>
      <c r="Z6" s="119"/>
    </row>
    <row r="7" spans="1:28" ht="16.5" customHeight="1">
      <c r="A7" s="119"/>
      <c r="B7" s="222" t="s">
        <v>1</v>
      </c>
      <c r="C7" s="126" t="s">
        <v>3</v>
      </c>
      <c r="D7" s="127" t="s">
        <v>17</v>
      </c>
      <c r="E7" s="128"/>
      <c r="F7" s="128"/>
      <c r="G7" s="128"/>
      <c r="H7" s="128"/>
      <c r="I7" s="128"/>
      <c r="J7" s="128"/>
      <c r="K7" s="128"/>
      <c r="L7" s="129"/>
      <c r="M7" s="127" t="s">
        <v>8</v>
      </c>
      <c r="N7" s="128"/>
      <c r="O7" s="130" t="s">
        <v>2</v>
      </c>
      <c r="P7" s="128"/>
      <c r="Q7" s="128"/>
      <c r="R7" s="128"/>
      <c r="S7" s="128"/>
      <c r="T7" s="128"/>
      <c r="U7" s="128"/>
      <c r="V7" s="128"/>
      <c r="W7" s="131"/>
      <c r="X7" s="127" t="s">
        <v>8</v>
      </c>
      <c r="Y7" s="132"/>
      <c r="Z7" s="119"/>
    </row>
    <row r="8" spans="1:28" ht="16.5" customHeight="1">
      <c r="A8" s="119"/>
      <c r="B8" s="223"/>
      <c r="C8" s="126" t="s">
        <v>4</v>
      </c>
      <c r="D8" s="127" t="s">
        <v>6</v>
      </c>
      <c r="E8" s="128"/>
      <c r="F8" s="128"/>
      <c r="G8" s="128"/>
      <c r="H8" s="128"/>
      <c r="I8" s="128"/>
      <c r="J8" s="128"/>
      <c r="K8" s="132"/>
      <c r="L8" s="126" t="s">
        <v>7</v>
      </c>
      <c r="M8" s="133" t="s">
        <v>22</v>
      </c>
      <c r="N8" s="133" t="s">
        <v>23</v>
      </c>
      <c r="O8" s="130" t="s">
        <v>5</v>
      </c>
      <c r="P8" s="128"/>
      <c r="Q8" s="128"/>
      <c r="R8" s="128"/>
      <c r="S8" s="128"/>
      <c r="T8" s="128"/>
      <c r="U8" s="128"/>
      <c r="V8" s="132"/>
      <c r="W8" s="126" t="s">
        <v>7</v>
      </c>
      <c r="X8" s="133" t="s">
        <v>22</v>
      </c>
      <c r="Y8" s="126" t="s">
        <v>23</v>
      </c>
      <c r="Z8" s="119"/>
    </row>
    <row r="9" spans="1:28" ht="19.95" customHeight="1">
      <c r="A9" s="119"/>
      <c r="B9" s="217" t="s">
        <v>9</v>
      </c>
      <c r="C9" s="217" t="s">
        <v>24</v>
      </c>
      <c r="D9" s="134" t="s">
        <v>30</v>
      </c>
      <c r="E9" s="135"/>
      <c r="F9" s="136"/>
      <c r="G9" s="136"/>
      <c r="H9" s="136"/>
      <c r="I9" s="136"/>
      <c r="J9" s="136"/>
      <c r="K9" s="137"/>
      <c r="L9" s="138">
        <f>SUM(L10:L12)</f>
        <v>15000000</v>
      </c>
      <c r="M9" s="139">
        <f>SUM(M10:M12)</f>
        <v>7500000</v>
      </c>
      <c r="N9" s="140">
        <f>SUM(N10:N12)</f>
        <v>7500000</v>
      </c>
      <c r="O9" s="141" t="s">
        <v>30</v>
      </c>
      <c r="P9" s="136"/>
      <c r="Q9" s="136"/>
      <c r="R9" s="136"/>
      <c r="S9" s="136"/>
      <c r="T9" s="136"/>
      <c r="U9" s="136"/>
      <c r="V9" s="142"/>
      <c r="W9" s="138">
        <f>SUM(W10:W12)</f>
        <v>14000000</v>
      </c>
      <c r="X9" s="139">
        <f>SUM(X10:X12)</f>
        <v>7000000</v>
      </c>
      <c r="Y9" s="140">
        <f>SUM(Y10:Y12)</f>
        <v>7000000</v>
      </c>
      <c r="Z9" s="119"/>
    </row>
    <row r="10" spans="1:28" ht="19.95" customHeight="1">
      <c r="A10" s="119"/>
      <c r="B10" s="218"/>
      <c r="C10" s="220"/>
      <c r="D10" s="143" t="s">
        <v>32</v>
      </c>
      <c r="E10" s="144">
        <v>500000</v>
      </c>
      <c r="F10" s="145" t="s">
        <v>25</v>
      </c>
      <c r="G10" s="146">
        <v>10</v>
      </c>
      <c r="H10" s="147" t="s">
        <v>26</v>
      </c>
      <c r="I10" s="148"/>
      <c r="J10" s="148"/>
      <c r="K10" s="149">
        <f>SUM(E10*G10)</f>
        <v>5000000</v>
      </c>
      <c r="L10" s="150">
        <f t="shared" ref="L10" si="0">SUM(K10)</f>
        <v>5000000</v>
      </c>
      <c r="M10" s="151">
        <f t="shared" ref="M10" si="1">SUM(L10/2)</f>
        <v>2500000</v>
      </c>
      <c r="N10" s="152">
        <f>SUM(L10/2)</f>
        <v>2500000</v>
      </c>
      <c r="O10" s="153" t="s">
        <v>32</v>
      </c>
      <c r="P10" s="144">
        <v>500000</v>
      </c>
      <c r="Q10" s="145" t="s">
        <v>25</v>
      </c>
      <c r="R10" s="146">
        <v>10</v>
      </c>
      <c r="S10" s="147" t="s">
        <v>26</v>
      </c>
      <c r="T10" s="148"/>
      <c r="U10" s="148"/>
      <c r="V10" s="154">
        <f>SUM(P10*R10)</f>
        <v>5000000</v>
      </c>
      <c r="W10" s="155">
        <f t="shared" ref="W10" si="2">SUM(T10:V10)</f>
        <v>5000000</v>
      </c>
      <c r="X10" s="151">
        <f t="shared" ref="X10" si="3">SUM(W10/2)</f>
        <v>2500000</v>
      </c>
      <c r="Y10" s="156">
        <f t="shared" ref="Y10" si="4">SUM(W10/2)</f>
        <v>2500000</v>
      </c>
      <c r="Z10" s="119"/>
    </row>
    <row r="11" spans="1:28" ht="19.95" customHeight="1">
      <c r="A11" s="119"/>
      <c r="B11" s="218"/>
      <c r="C11" s="220"/>
      <c r="D11" s="143" t="s">
        <v>33</v>
      </c>
      <c r="E11" s="144">
        <v>500000</v>
      </c>
      <c r="F11" s="145" t="s">
        <v>25</v>
      </c>
      <c r="G11" s="146">
        <v>10</v>
      </c>
      <c r="H11" s="147" t="s">
        <v>26</v>
      </c>
      <c r="I11" s="148"/>
      <c r="J11" s="148"/>
      <c r="K11" s="149">
        <f>SUM(E11*G11)</f>
        <v>5000000</v>
      </c>
      <c r="L11" s="150">
        <f>SUM(K11)</f>
        <v>5000000</v>
      </c>
      <c r="M11" s="151">
        <f>SUM(L11/2)</f>
        <v>2500000</v>
      </c>
      <c r="N11" s="152">
        <f t="shared" ref="N11:N12" si="5">SUM(L11/2)</f>
        <v>2500000</v>
      </c>
      <c r="O11" s="153" t="s">
        <v>33</v>
      </c>
      <c r="P11" s="144">
        <v>500000</v>
      </c>
      <c r="Q11" s="145" t="s">
        <v>25</v>
      </c>
      <c r="R11" s="146">
        <v>8</v>
      </c>
      <c r="S11" s="147" t="s">
        <v>26</v>
      </c>
      <c r="T11" s="148"/>
      <c r="U11" s="148"/>
      <c r="V11" s="154">
        <f>SUM(P11*R11)</f>
        <v>4000000</v>
      </c>
      <c r="W11" s="155">
        <f>SUM(T11:V11)</f>
        <v>4000000</v>
      </c>
      <c r="X11" s="151">
        <f>SUM(W11/2)</f>
        <v>2000000</v>
      </c>
      <c r="Y11" s="156">
        <f>SUM(W11/2)</f>
        <v>2000000</v>
      </c>
      <c r="Z11" s="119"/>
    </row>
    <row r="12" spans="1:28" ht="19.95" customHeight="1">
      <c r="A12" s="119"/>
      <c r="B12" s="218"/>
      <c r="C12" s="220"/>
      <c r="D12" s="157" t="s">
        <v>31</v>
      </c>
      <c r="E12" s="144">
        <v>500000</v>
      </c>
      <c r="F12" s="145" t="s">
        <v>25</v>
      </c>
      <c r="G12" s="146">
        <v>10</v>
      </c>
      <c r="H12" s="147" t="s">
        <v>26</v>
      </c>
      <c r="I12" s="148"/>
      <c r="J12" s="148"/>
      <c r="K12" s="149">
        <f>SUM(E12*G12)</f>
        <v>5000000</v>
      </c>
      <c r="L12" s="150">
        <f t="shared" ref="L12" si="6">SUM(K12)</f>
        <v>5000000</v>
      </c>
      <c r="M12" s="151">
        <f t="shared" ref="M12" si="7">SUM(L12/2)</f>
        <v>2500000</v>
      </c>
      <c r="N12" s="158">
        <f t="shared" si="5"/>
        <v>2500000</v>
      </c>
      <c r="O12" s="159" t="s">
        <v>31</v>
      </c>
      <c r="P12" s="144">
        <v>500000</v>
      </c>
      <c r="Q12" s="145" t="s">
        <v>25</v>
      </c>
      <c r="R12" s="146">
        <v>10</v>
      </c>
      <c r="S12" s="147" t="s">
        <v>26</v>
      </c>
      <c r="T12" s="148"/>
      <c r="U12" s="148"/>
      <c r="V12" s="154">
        <f>SUM(P12*R12)</f>
        <v>5000000</v>
      </c>
      <c r="W12" s="155">
        <f t="shared" ref="W12" si="8">SUM(T12:V12)</f>
        <v>5000000</v>
      </c>
      <c r="X12" s="151">
        <f t="shared" ref="X12" si="9">SUM(W12/2)</f>
        <v>2500000</v>
      </c>
      <c r="Y12" s="156">
        <f t="shared" ref="Y12" si="10">SUM(W12/2)</f>
        <v>2500000</v>
      </c>
      <c r="Z12" s="119"/>
    </row>
    <row r="13" spans="1:28" ht="18" customHeight="1">
      <c r="A13" s="119"/>
      <c r="B13" s="127" t="s">
        <v>46</v>
      </c>
      <c r="C13" s="132"/>
      <c r="D13" s="160"/>
      <c r="E13" s="161"/>
      <c r="F13" s="161"/>
      <c r="G13" s="161"/>
      <c r="H13" s="161"/>
      <c r="I13" s="161"/>
      <c r="J13" s="161"/>
      <c r="K13" s="162"/>
      <c r="L13" s="163">
        <f>+L9</f>
        <v>15000000</v>
      </c>
      <c r="M13" s="163">
        <f t="shared" ref="M13:N13" si="11">+M9</f>
        <v>7500000</v>
      </c>
      <c r="N13" s="163">
        <f t="shared" si="11"/>
        <v>7500000</v>
      </c>
      <c r="O13" s="164"/>
      <c r="P13" s="165"/>
      <c r="Q13" s="165"/>
      <c r="R13" s="165"/>
      <c r="S13" s="165"/>
      <c r="T13" s="165"/>
      <c r="U13" s="165"/>
      <c r="V13" s="129"/>
      <c r="W13" s="163">
        <f>+W9</f>
        <v>14000000</v>
      </c>
      <c r="X13" s="163">
        <f>+X9</f>
        <v>7000000</v>
      </c>
      <c r="Y13" s="163">
        <f>+Y9</f>
        <v>7000000</v>
      </c>
      <c r="Z13" s="155"/>
      <c r="AA13" s="68"/>
      <c r="AB13" s="68"/>
    </row>
    <row r="14" spans="1:28" ht="22.05" customHeight="1">
      <c r="A14" s="119"/>
      <c r="B14" s="217" t="s">
        <v>11</v>
      </c>
      <c r="C14" s="217" t="s">
        <v>47</v>
      </c>
      <c r="D14" s="134" t="s">
        <v>36</v>
      </c>
      <c r="E14" s="136"/>
      <c r="F14" s="136"/>
      <c r="G14" s="136"/>
      <c r="H14" s="136"/>
      <c r="I14" s="136"/>
      <c r="J14" s="136"/>
      <c r="K14" s="142"/>
      <c r="L14" s="139">
        <f>SUM(L15:L17)</f>
        <v>2227200</v>
      </c>
      <c r="M14" s="139">
        <f>SUM(M15:M17)</f>
        <v>1113600</v>
      </c>
      <c r="N14" s="140">
        <f>SUM(N15:N17)</f>
        <v>1113600</v>
      </c>
      <c r="O14" s="134" t="s">
        <v>36</v>
      </c>
      <c r="P14" s="136"/>
      <c r="Q14" s="136"/>
      <c r="R14" s="136"/>
      <c r="S14" s="136"/>
      <c r="T14" s="136"/>
      <c r="U14" s="136"/>
      <c r="V14" s="142"/>
      <c r="W14" s="139">
        <f>SUM(W15:W17)</f>
        <v>1911400</v>
      </c>
      <c r="X14" s="139">
        <f>SUM(X15:X17)</f>
        <v>955700</v>
      </c>
      <c r="Y14" s="140">
        <f>SUM(Y15:Y17)</f>
        <v>955700</v>
      </c>
      <c r="Z14" s="119"/>
    </row>
    <row r="15" spans="1:28" ht="22.05" customHeight="1">
      <c r="A15" s="119"/>
      <c r="B15" s="218"/>
      <c r="C15" s="218"/>
      <c r="D15" s="143" t="s">
        <v>32</v>
      </c>
      <c r="E15" s="166">
        <v>63000</v>
      </c>
      <c r="F15" s="145" t="s">
        <v>25</v>
      </c>
      <c r="G15" s="167">
        <v>2</v>
      </c>
      <c r="H15" s="145" t="s">
        <v>25</v>
      </c>
      <c r="I15" s="168">
        <v>6</v>
      </c>
      <c r="J15" s="147" t="s">
        <v>26</v>
      </c>
      <c r="K15" s="149">
        <f>E15*G15*I15</f>
        <v>756000</v>
      </c>
      <c r="L15" s="169">
        <f t="shared" ref="L15" si="12">SUM(K15)</f>
        <v>756000</v>
      </c>
      <c r="M15" s="151">
        <f t="shared" ref="M15" si="13">SUM(L15/2)</f>
        <v>378000</v>
      </c>
      <c r="N15" s="152">
        <f t="shared" ref="N15" si="14">SUM(L15/2)</f>
        <v>378000</v>
      </c>
      <c r="O15" s="143" t="s">
        <v>32</v>
      </c>
      <c r="P15" s="166">
        <v>63000</v>
      </c>
      <c r="Q15" s="145" t="s">
        <v>25</v>
      </c>
      <c r="R15" s="167">
        <v>1</v>
      </c>
      <c r="S15" s="145" t="s">
        <v>25</v>
      </c>
      <c r="T15" s="168">
        <v>5</v>
      </c>
      <c r="U15" s="147" t="s">
        <v>26</v>
      </c>
      <c r="V15" s="154">
        <f>P15*R15*T15</f>
        <v>315000</v>
      </c>
      <c r="W15" s="170">
        <f t="shared" ref="W15" si="15">SUM(V15)</f>
        <v>315000</v>
      </c>
      <c r="X15" s="171">
        <f t="shared" ref="X15" si="16">SUM(V15/2)</f>
        <v>157500</v>
      </c>
      <c r="Y15" s="156">
        <f t="shared" ref="Y15" si="17">SUM(W15/2)</f>
        <v>157500</v>
      </c>
      <c r="Z15" s="119"/>
    </row>
    <row r="16" spans="1:28" ht="22.05" customHeight="1">
      <c r="A16" s="119"/>
      <c r="B16" s="218"/>
      <c r="C16" s="218"/>
      <c r="D16" s="143" t="s">
        <v>33</v>
      </c>
      <c r="E16" s="166">
        <v>60000</v>
      </c>
      <c r="F16" s="145" t="s">
        <v>25</v>
      </c>
      <c r="G16" s="167">
        <v>2</v>
      </c>
      <c r="H16" s="145" t="s">
        <v>25</v>
      </c>
      <c r="I16" s="168">
        <v>6</v>
      </c>
      <c r="J16" s="147" t="s">
        <v>26</v>
      </c>
      <c r="K16" s="149">
        <f>E16*G16*I16</f>
        <v>720000</v>
      </c>
      <c r="L16" s="169">
        <f>SUM(K16)</f>
        <v>720000</v>
      </c>
      <c r="M16" s="151">
        <f>SUM(L16/2)</f>
        <v>360000</v>
      </c>
      <c r="N16" s="152">
        <f>SUM(L16/2)</f>
        <v>360000</v>
      </c>
      <c r="O16" s="143" t="s">
        <v>33</v>
      </c>
      <c r="P16" s="166">
        <v>60000</v>
      </c>
      <c r="Q16" s="145" t="s">
        <v>25</v>
      </c>
      <c r="R16" s="167">
        <v>2</v>
      </c>
      <c r="S16" s="145" t="s">
        <v>25</v>
      </c>
      <c r="T16" s="168">
        <v>6</v>
      </c>
      <c r="U16" s="147" t="s">
        <v>26</v>
      </c>
      <c r="V16" s="154">
        <f>P16*R16*T16</f>
        <v>720000</v>
      </c>
      <c r="W16" s="170">
        <f>SUM(V16)</f>
        <v>720000</v>
      </c>
      <c r="X16" s="171">
        <f>SUM(V16/2)</f>
        <v>360000</v>
      </c>
      <c r="Y16" s="156">
        <f>SUM(W16/2)</f>
        <v>360000</v>
      </c>
      <c r="Z16" s="119"/>
    </row>
    <row r="17" spans="1:26" ht="22.05" customHeight="1">
      <c r="A17" s="119"/>
      <c r="B17" s="218"/>
      <c r="C17" s="218"/>
      <c r="D17" s="157" t="s">
        <v>31</v>
      </c>
      <c r="E17" s="166">
        <v>62600</v>
      </c>
      <c r="F17" s="145" t="s">
        <v>25</v>
      </c>
      <c r="G17" s="167">
        <v>2</v>
      </c>
      <c r="H17" s="145" t="s">
        <v>25</v>
      </c>
      <c r="I17" s="168">
        <v>6</v>
      </c>
      <c r="J17" s="147" t="s">
        <v>26</v>
      </c>
      <c r="K17" s="149">
        <f>E17*G17*I17</f>
        <v>751200</v>
      </c>
      <c r="L17" s="169">
        <f t="shared" ref="L17" si="18">SUM(K17)</f>
        <v>751200</v>
      </c>
      <c r="M17" s="151">
        <f t="shared" ref="M17" si="19">SUM(L17/2)</f>
        <v>375600</v>
      </c>
      <c r="N17" s="152">
        <f t="shared" ref="N17" si="20">SUM(L17/2)</f>
        <v>375600</v>
      </c>
      <c r="O17" s="157" t="s">
        <v>31</v>
      </c>
      <c r="P17" s="166">
        <v>62600</v>
      </c>
      <c r="Q17" s="145" t="s">
        <v>25</v>
      </c>
      <c r="R17" s="167">
        <v>2</v>
      </c>
      <c r="S17" s="145" t="s">
        <v>25</v>
      </c>
      <c r="T17" s="168">
        <v>7</v>
      </c>
      <c r="U17" s="147" t="s">
        <v>26</v>
      </c>
      <c r="V17" s="154">
        <f>P17*R17*T17</f>
        <v>876400</v>
      </c>
      <c r="W17" s="170">
        <f t="shared" ref="W17" si="21">SUM(V17)</f>
        <v>876400</v>
      </c>
      <c r="X17" s="171">
        <f t="shared" ref="X17:Y17" si="22">SUM(V17/2)</f>
        <v>438200</v>
      </c>
      <c r="Y17" s="156">
        <f t="shared" si="22"/>
        <v>438200</v>
      </c>
      <c r="Z17" s="119"/>
    </row>
    <row r="18" spans="1:26" ht="22.05" customHeight="1">
      <c r="A18" s="119"/>
      <c r="B18" s="218"/>
      <c r="C18" s="218"/>
      <c r="D18" s="157" t="s">
        <v>37</v>
      </c>
      <c r="E18" s="119"/>
      <c r="F18" s="119"/>
      <c r="G18" s="119"/>
      <c r="H18" s="119"/>
      <c r="I18" s="119"/>
      <c r="J18" s="119"/>
      <c r="K18" s="172"/>
      <c r="L18" s="169">
        <f>SUM(L19:L21)</f>
        <v>1788580</v>
      </c>
      <c r="M18" s="169">
        <f>SUM(M19:M21)</f>
        <v>894290</v>
      </c>
      <c r="N18" s="173">
        <f>SUM(N19:N21)</f>
        <v>894290</v>
      </c>
      <c r="O18" s="157" t="s">
        <v>37</v>
      </c>
      <c r="P18" s="119"/>
      <c r="Q18" s="145"/>
      <c r="R18" s="167"/>
      <c r="S18" s="145"/>
      <c r="T18" s="168"/>
      <c r="U18" s="147"/>
      <c r="V18" s="174"/>
      <c r="W18" s="169">
        <f>SUM(W19:W21)</f>
        <v>539300</v>
      </c>
      <c r="X18" s="169">
        <f>SUM(X19:X21)</f>
        <v>269650</v>
      </c>
      <c r="Y18" s="173">
        <f>SUM(Y19:Y21)</f>
        <v>269650</v>
      </c>
      <c r="Z18" s="119"/>
    </row>
    <row r="19" spans="1:26" ht="22.05" customHeight="1">
      <c r="A19" s="119"/>
      <c r="B19" s="218"/>
      <c r="C19" s="218"/>
      <c r="D19" s="143" t="s">
        <v>32</v>
      </c>
      <c r="E19" s="166">
        <v>46720</v>
      </c>
      <c r="F19" s="145" t="s">
        <v>25</v>
      </c>
      <c r="G19" s="167">
        <v>3</v>
      </c>
      <c r="H19" s="145" t="s">
        <v>25</v>
      </c>
      <c r="I19" s="168">
        <v>3</v>
      </c>
      <c r="J19" s="147" t="s">
        <v>26</v>
      </c>
      <c r="K19" s="149">
        <f>E19*G19*I19</f>
        <v>420480</v>
      </c>
      <c r="L19" s="169">
        <f>SUM(K19)</f>
        <v>420480</v>
      </c>
      <c r="M19" s="151">
        <f>SUM(L19/2)</f>
        <v>210240</v>
      </c>
      <c r="N19" s="152">
        <f>SUM(L19/2)</f>
        <v>210240</v>
      </c>
      <c r="O19" s="143" t="s">
        <v>32</v>
      </c>
      <c r="P19" s="166">
        <v>49870</v>
      </c>
      <c r="Q19" s="145" t="s">
        <v>25</v>
      </c>
      <c r="R19" s="167">
        <v>2</v>
      </c>
      <c r="S19" s="145" t="s">
        <v>25</v>
      </c>
      <c r="T19" s="168">
        <v>3</v>
      </c>
      <c r="U19" s="147" t="s">
        <v>26</v>
      </c>
      <c r="V19" s="154">
        <f>P19*R19*T19</f>
        <v>299220</v>
      </c>
      <c r="W19" s="155">
        <f>SUM(V19)</f>
        <v>299220</v>
      </c>
      <c r="X19" s="171">
        <f>SUM(W19/2)</f>
        <v>149610</v>
      </c>
      <c r="Y19" s="156">
        <f>SUM(W19/2)</f>
        <v>149610</v>
      </c>
      <c r="Z19" s="119"/>
    </row>
    <row r="20" spans="1:26" ht="22.05" customHeight="1">
      <c r="A20" s="119"/>
      <c r="B20" s="218"/>
      <c r="C20" s="218"/>
      <c r="D20" s="143" t="s">
        <v>33</v>
      </c>
      <c r="E20" s="166">
        <v>59800</v>
      </c>
      <c r="F20" s="145" t="s">
        <v>25</v>
      </c>
      <c r="G20" s="167">
        <v>2</v>
      </c>
      <c r="H20" s="145" t="s">
        <v>25</v>
      </c>
      <c r="I20" s="168">
        <v>5</v>
      </c>
      <c r="J20" s="147" t="s">
        <v>26</v>
      </c>
      <c r="K20" s="149">
        <f t="shared" ref="K20:K21" si="23">E20*G20*I20</f>
        <v>598000</v>
      </c>
      <c r="L20" s="169">
        <f t="shared" ref="L20:L25" si="24">SUM(K20)</f>
        <v>598000</v>
      </c>
      <c r="M20" s="151">
        <f t="shared" ref="M20:M25" si="25">SUM(L20/2)</f>
        <v>299000</v>
      </c>
      <c r="N20" s="152">
        <f t="shared" ref="N20:N25" si="26">SUM(L20/2)</f>
        <v>299000</v>
      </c>
      <c r="O20" s="143" t="s">
        <v>33</v>
      </c>
      <c r="P20" s="166">
        <v>60020</v>
      </c>
      <c r="Q20" s="145" t="s">
        <v>25</v>
      </c>
      <c r="R20" s="167">
        <v>1</v>
      </c>
      <c r="S20" s="145" t="s">
        <v>25</v>
      </c>
      <c r="T20" s="168">
        <v>4</v>
      </c>
      <c r="U20" s="147" t="s">
        <v>26</v>
      </c>
      <c r="V20" s="154">
        <f t="shared" ref="V20:V21" si="27">P20*R20*T20</f>
        <v>240080</v>
      </c>
      <c r="W20" s="155">
        <f>SUM(V20)</f>
        <v>240080</v>
      </c>
      <c r="X20" s="171">
        <f>SUM(W20/2)</f>
        <v>120040</v>
      </c>
      <c r="Y20" s="156">
        <f>SUM(W20/2)</f>
        <v>120040</v>
      </c>
      <c r="Z20" s="119"/>
    </row>
    <row r="21" spans="1:26" ht="22.05" customHeight="1">
      <c r="A21" s="119"/>
      <c r="B21" s="218"/>
      <c r="C21" s="218"/>
      <c r="D21" s="157" t="s">
        <v>31</v>
      </c>
      <c r="E21" s="166">
        <v>51340</v>
      </c>
      <c r="F21" s="145" t="s">
        <v>25</v>
      </c>
      <c r="G21" s="167">
        <v>3</v>
      </c>
      <c r="H21" s="145" t="s">
        <v>25</v>
      </c>
      <c r="I21" s="168">
        <v>5</v>
      </c>
      <c r="J21" s="147" t="s">
        <v>26</v>
      </c>
      <c r="K21" s="149">
        <f t="shared" si="23"/>
        <v>770100</v>
      </c>
      <c r="L21" s="169">
        <f t="shared" si="24"/>
        <v>770100</v>
      </c>
      <c r="M21" s="151">
        <f t="shared" si="25"/>
        <v>385050</v>
      </c>
      <c r="N21" s="152">
        <f t="shared" si="26"/>
        <v>385050</v>
      </c>
      <c r="O21" s="157" t="s">
        <v>31</v>
      </c>
      <c r="P21" s="166">
        <v>0</v>
      </c>
      <c r="Q21" s="145" t="s">
        <v>25</v>
      </c>
      <c r="R21" s="167">
        <v>0</v>
      </c>
      <c r="S21" s="145" t="s">
        <v>25</v>
      </c>
      <c r="T21" s="168">
        <v>0</v>
      </c>
      <c r="U21" s="147" t="s">
        <v>26</v>
      </c>
      <c r="V21" s="154">
        <f t="shared" si="27"/>
        <v>0</v>
      </c>
      <c r="W21" s="155">
        <f>SUM(V21)</f>
        <v>0</v>
      </c>
      <c r="X21" s="171">
        <f>SUM(W21/2)</f>
        <v>0</v>
      </c>
      <c r="Y21" s="156">
        <f>SUM(W21/2)</f>
        <v>0</v>
      </c>
      <c r="Z21" s="119"/>
    </row>
    <row r="22" spans="1:26" ht="22.05" customHeight="1">
      <c r="A22" s="119"/>
      <c r="B22" s="218"/>
      <c r="C22" s="218"/>
      <c r="D22" s="157" t="s">
        <v>38</v>
      </c>
      <c r="E22" s="119"/>
      <c r="F22" s="119"/>
      <c r="G22" s="119"/>
      <c r="H22" s="119"/>
      <c r="I22" s="119"/>
      <c r="J22" s="119"/>
      <c r="K22" s="172"/>
      <c r="L22" s="169">
        <f>SUM(L23:L25)</f>
        <v>605000</v>
      </c>
      <c r="M22" s="169">
        <f>SUM(M23:M25)</f>
        <v>302500</v>
      </c>
      <c r="N22" s="173">
        <f>SUM(N23:N25)</f>
        <v>302500</v>
      </c>
      <c r="O22" s="157" t="s">
        <v>38</v>
      </c>
      <c r="P22" s="166"/>
      <c r="Q22" s="145"/>
      <c r="R22" s="167"/>
      <c r="S22" s="145"/>
      <c r="T22" s="168"/>
      <c r="U22" s="147"/>
      <c r="V22" s="174"/>
      <c r="W22" s="169">
        <f>SUM(W23:W25)</f>
        <v>550000</v>
      </c>
      <c r="X22" s="169">
        <f>SUM(X23:X25)</f>
        <v>275000</v>
      </c>
      <c r="Y22" s="173">
        <f>SUM(Y23:Y25)</f>
        <v>275000</v>
      </c>
      <c r="Z22" s="119"/>
    </row>
    <row r="23" spans="1:26" ht="22.05" customHeight="1">
      <c r="A23" s="119"/>
      <c r="B23" s="218"/>
      <c r="C23" s="218"/>
      <c r="D23" s="143" t="s">
        <v>32</v>
      </c>
      <c r="E23" s="166">
        <v>55000</v>
      </c>
      <c r="F23" s="145" t="s">
        <v>25</v>
      </c>
      <c r="G23" s="175">
        <v>3</v>
      </c>
      <c r="H23" s="145"/>
      <c r="I23" s="168"/>
      <c r="J23" s="147" t="s">
        <v>26</v>
      </c>
      <c r="K23" s="149">
        <f>E23*G23</f>
        <v>165000</v>
      </c>
      <c r="L23" s="169">
        <f t="shared" si="24"/>
        <v>165000</v>
      </c>
      <c r="M23" s="151">
        <f t="shared" si="25"/>
        <v>82500</v>
      </c>
      <c r="N23" s="152">
        <f t="shared" si="26"/>
        <v>82500</v>
      </c>
      <c r="O23" s="143" t="s">
        <v>32</v>
      </c>
      <c r="P23" s="166">
        <v>55000</v>
      </c>
      <c r="Q23" s="145" t="s">
        <v>25</v>
      </c>
      <c r="R23" s="175">
        <v>2</v>
      </c>
      <c r="S23" s="145"/>
      <c r="T23" s="168"/>
      <c r="U23" s="147" t="s">
        <v>26</v>
      </c>
      <c r="V23" s="154">
        <f>P23*R23</f>
        <v>110000</v>
      </c>
      <c r="W23" s="120">
        <f>SUM(V22:V23)</f>
        <v>110000</v>
      </c>
      <c r="X23" s="171">
        <f>SUM(W23/2)</f>
        <v>55000</v>
      </c>
      <c r="Y23" s="156">
        <f>SUM(W23/2)</f>
        <v>55000</v>
      </c>
      <c r="Z23" s="119"/>
    </row>
    <row r="24" spans="1:26" ht="22.05" customHeight="1">
      <c r="A24" s="119"/>
      <c r="B24" s="218"/>
      <c r="C24" s="218"/>
      <c r="D24" s="143" t="s">
        <v>33</v>
      </c>
      <c r="E24" s="166">
        <v>55000</v>
      </c>
      <c r="F24" s="145" t="s">
        <v>25</v>
      </c>
      <c r="G24" s="175">
        <v>4</v>
      </c>
      <c r="H24" s="145"/>
      <c r="I24" s="168"/>
      <c r="J24" s="147" t="s">
        <v>26</v>
      </c>
      <c r="K24" s="149">
        <f t="shared" ref="K24:K25" si="28">E24*G24</f>
        <v>220000</v>
      </c>
      <c r="L24" s="169">
        <f t="shared" si="24"/>
        <v>220000</v>
      </c>
      <c r="M24" s="151">
        <f t="shared" si="25"/>
        <v>110000</v>
      </c>
      <c r="N24" s="152">
        <f t="shared" si="26"/>
        <v>110000</v>
      </c>
      <c r="O24" s="143" t="s">
        <v>33</v>
      </c>
      <c r="P24" s="166">
        <v>55000</v>
      </c>
      <c r="Q24" s="145" t="s">
        <v>25</v>
      </c>
      <c r="R24" s="175">
        <v>2</v>
      </c>
      <c r="S24" s="145"/>
      <c r="T24" s="168"/>
      <c r="U24" s="147" t="s">
        <v>26</v>
      </c>
      <c r="V24" s="154">
        <f t="shared" ref="V24:V25" si="29">P24*R24</f>
        <v>110000</v>
      </c>
      <c r="W24" s="120">
        <f t="shared" ref="W24:W25" si="30">SUM(V23:V24)</f>
        <v>220000</v>
      </c>
      <c r="X24" s="171">
        <f t="shared" ref="X24:X25" si="31">SUM(W24/2)</f>
        <v>110000</v>
      </c>
      <c r="Y24" s="156">
        <f t="shared" ref="Y24:Y25" si="32">SUM(W24/2)</f>
        <v>110000</v>
      </c>
      <c r="Z24" s="119"/>
    </row>
    <row r="25" spans="1:26" ht="22.05" customHeight="1">
      <c r="A25" s="119"/>
      <c r="B25" s="218"/>
      <c r="C25" s="218"/>
      <c r="D25" s="157" t="s">
        <v>31</v>
      </c>
      <c r="E25" s="166">
        <v>55000</v>
      </c>
      <c r="F25" s="145" t="s">
        <v>25</v>
      </c>
      <c r="G25" s="175">
        <v>4</v>
      </c>
      <c r="H25" s="145"/>
      <c r="I25" s="168"/>
      <c r="J25" s="147" t="s">
        <v>26</v>
      </c>
      <c r="K25" s="149">
        <f t="shared" si="28"/>
        <v>220000</v>
      </c>
      <c r="L25" s="169">
        <f t="shared" si="24"/>
        <v>220000</v>
      </c>
      <c r="M25" s="151">
        <f t="shared" si="25"/>
        <v>110000</v>
      </c>
      <c r="N25" s="152">
        <f t="shared" si="26"/>
        <v>110000</v>
      </c>
      <c r="O25" s="157" t="s">
        <v>31</v>
      </c>
      <c r="P25" s="166">
        <v>55000</v>
      </c>
      <c r="Q25" s="145" t="s">
        <v>25</v>
      </c>
      <c r="R25" s="175">
        <v>2</v>
      </c>
      <c r="S25" s="145"/>
      <c r="T25" s="168"/>
      <c r="U25" s="147" t="s">
        <v>26</v>
      </c>
      <c r="V25" s="154">
        <f t="shared" si="29"/>
        <v>110000</v>
      </c>
      <c r="W25" s="120">
        <f t="shared" si="30"/>
        <v>220000</v>
      </c>
      <c r="X25" s="171">
        <f t="shared" si="31"/>
        <v>110000</v>
      </c>
      <c r="Y25" s="156">
        <f t="shared" si="32"/>
        <v>110000</v>
      </c>
      <c r="Z25" s="119"/>
    </row>
    <row r="26" spans="1:26" ht="18.75" customHeight="1">
      <c r="A26" s="119"/>
      <c r="B26" s="127"/>
      <c r="C26" s="132"/>
      <c r="D26" s="176" t="s">
        <v>27</v>
      </c>
      <c r="E26" s="177"/>
      <c r="F26" s="177"/>
      <c r="G26" s="177"/>
      <c r="H26" s="177"/>
      <c r="I26" s="177"/>
      <c r="J26" s="177"/>
      <c r="K26" s="178"/>
      <c r="L26" s="179">
        <f>+L14+L18+L22</f>
        <v>4620780</v>
      </c>
      <c r="M26" s="179">
        <f>+M14+M18+M22</f>
        <v>2310390</v>
      </c>
      <c r="N26" s="179">
        <f>+N14+N18+N22</f>
        <v>2310390</v>
      </c>
      <c r="O26" s="180"/>
      <c r="P26" s="161"/>
      <c r="Q26" s="161"/>
      <c r="R26" s="161"/>
      <c r="S26" s="161"/>
      <c r="T26" s="161"/>
      <c r="U26" s="161"/>
      <c r="V26" s="162"/>
      <c r="W26" s="179">
        <f>+W14+W18+W22</f>
        <v>3000700</v>
      </c>
      <c r="X26" s="179">
        <f>+X14+X18+X22</f>
        <v>1500350</v>
      </c>
      <c r="Y26" s="179">
        <f>+Y14+Y18+Y22</f>
        <v>1500350</v>
      </c>
      <c r="Z26" s="119"/>
    </row>
    <row r="27" spans="1:26" ht="22.05" customHeight="1">
      <c r="A27" s="119"/>
      <c r="B27" s="217" t="s">
        <v>11</v>
      </c>
      <c r="C27" s="217" t="s">
        <v>39</v>
      </c>
      <c r="D27" s="181" t="s">
        <v>40</v>
      </c>
      <c r="E27" s="182"/>
      <c r="F27" s="182"/>
      <c r="G27" s="182"/>
      <c r="H27" s="182"/>
      <c r="I27" s="182"/>
      <c r="J27" s="182"/>
      <c r="K27" s="183"/>
      <c r="L27" s="184">
        <f>SUM(L28:L30)</f>
        <v>4000000</v>
      </c>
      <c r="M27" s="184">
        <f>SUM(M28:M30)</f>
        <v>2000000</v>
      </c>
      <c r="N27" s="185">
        <f>SUM(N28:N30)</f>
        <v>2000000</v>
      </c>
      <c r="O27" s="186" t="s">
        <v>40</v>
      </c>
      <c r="P27" s="182"/>
      <c r="Q27" s="182"/>
      <c r="R27" s="182"/>
      <c r="S27" s="182"/>
      <c r="T27" s="182"/>
      <c r="U27" s="182"/>
      <c r="V27" s="187"/>
      <c r="W27" s="184">
        <f>SUM(W28:W30)</f>
        <v>4550000</v>
      </c>
      <c r="X27" s="184">
        <f>SUM(X28:X30)</f>
        <v>1500000</v>
      </c>
      <c r="Y27" s="184">
        <f>SUM(Y28:Y30)</f>
        <v>3050000</v>
      </c>
      <c r="Z27" s="119"/>
    </row>
    <row r="28" spans="1:26" ht="22.05" customHeight="1">
      <c r="A28" s="119"/>
      <c r="B28" s="218"/>
      <c r="C28" s="220"/>
      <c r="D28" s="143" t="s">
        <v>32</v>
      </c>
      <c r="E28" s="166">
        <v>1000000</v>
      </c>
      <c r="F28" s="188" t="s">
        <v>28</v>
      </c>
      <c r="G28" s="175">
        <v>1</v>
      </c>
      <c r="H28" s="148"/>
      <c r="I28" s="148"/>
      <c r="J28" s="148" t="s">
        <v>29</v>
      </c>
      <c r="K28" s="156">
        <f t="shared" ref="K28" si="33">E28*G28</f>
        <v>1000000</v>
      </c>
      <c r="L28" s="148">
        <f t="shared" ref="L28" si="34">SUM(K28)</f>
        <v>1000000</v>
      </c>
      <c r="M28" s="151">
        <f t="shared" ref="M28" si="35">SUM(L28/2)</f>
        <v>500000</v>
      </c>
      <c r="N28" s="152">
        <f t="shared" ref="N28" si="36">SUM(L28/2)</f>
        <v>500000</v>
      </c>
      <c r="O28" s="153" t="s">
        <v>32</v>
      </c>
      <c r="P28" s="166">
        <v>1200000</v>
      </c>
      <c r="Q28" s="188" t="s">
        <v>28</v>
      </c>
      <c r="R28" s="175">
        <v>1</v>
      </c>
      <c r="S28" s="148"/>
      <c r="T28" s="148"/>
      <c r="U28" s="148" t="s">
        <v>29</v>
      </c>
      <c r="V28" s="154">
        <f t="shared" ref="V28" si="37">P28*R28</f>
        <v>1200000</v>
      </c>
      <c r="W28" s="148">
        <f t="shared" ref="W28" si="38">SUM(V28)</f>
        <v>1200000</v>
      </c>
      <c r="X28" s="151">
        <v>500000</v>
      </c>
      <c r="Y28" s="149">
        <f>+W28-X28</f>
        <v>700000</v>
      </c>
      <c r="Z28" s="119"/>
    </row>
    <row r="29" spans="1:26" ht="22.05" customHeight="1">
      <c r="A29" s="119"/>
      <c r="B29" s="218"/>
      <c r="C29" s="220"/>
      <c r="D29" s="143" t="s">
        <v>33</v>
      </c>
      <c r="E29" s="166">
        <v>1000000</v>
      </c>
      <c r="F29" s="188" t="s">
        <v>28</v>
      </c>
      <c r="G29" s="175">
        <v>1</v>
      </c>
      <c r="H29" s="148"/>
      <c r="I29" s="148"/>
      <c r="J29" s="148" t="s">
        <v>29</v>
      </c>
      <c r="K29" s="156">
        <f>E29*G29</f>
        <v>1000000</v>
      </c>
      <c r="L29" s="148">
        <f>SUM(K29)</f>
        <v>1000000</v>
      </c>
      <c r="M29" s="151">
        <f t="shared" ref="M29:M30" si="39">SUM(L29/2)</f>
        <v>500000</v>
      </c>
      <c r="N29" s="152">
        <f t="shared" ref="N29:N30" si="40">SUM(L29/2)</f>
        <v>500000</v>
      </c>
      <c r="O29" s="153" t="s">
        <v>33</v>
      </c>
      <c r="P29" s="166">
        <v>1000000</v>
      </c>
      <c r="Q29" s="188" t="s">
        <v>28</v>
      </c>
      <c r="R29" s="175">
        <v>1</v>
      </c>
      <c r="S29" s="148"/>
      <c r="T29" s="148"/>
      <c r="U29" s="148" t="s">
        <v>29</v>
      </c>
      <c r="V29" s="154">
        <f>P29*R29</f>
        <v>1000000</v>
      </c>
      <c r="W29" s="148">
        <f>SUM(V29)</f>
        <v>1000000</v>
      </c>
      <c r="X29" s="151">
        <v>0</v>
      </c>
      <c r="Y29" s="149">
        <f>+W29-X29</f>
        <v>1000000</v>
      </c>
      <c r="Z29" s="119"/>
    </row>
    <row r="30" spans="1:26" ht="22.05" customHeight="1">
      <c r="A30" s="119"/>
      <c r="B30" s="218"/>
      <c r="C30" s="220"/>
      <c r="D30" s="157" t="s">
        <v>31</v>
      </c>
      <c r="E30" s="166">
        <v>2000000</v>
      </c>
      <c r="F30" s="188" t="s">
        <v>28</v>
      </c>
      <c r="G30" s="175">
        <v>1</v>
      </c>
      <c r="H30" s="148"/>
      <c r="I30" s="148"/>
      <c r="J30" s="148" t="s">
        <v>29</v>
      </c>
      <c r="K30" s="156">
        <f t="shared" ref="K30" si="41">E30*G30</f>
        <v>2000000</v>
      </c>
      <c r="L30" s="148">
        <f t="shared" ref="L30" si="42">SUM(K30)</f>
        <v>2000000</v>
      </c>
      <c r="M30" s="151">
        <f t="shared" si="39"/>
        <v>1000000</v>
      </c>
      <c r="N30" s="152">
        <f t="shared" si="40"/>
        <v>1000000</v>
      </c>
      <c r="O30" s="189" t="s">
        <v>31</v>
      </c>
      <c r="P30" s="166">
        <v>2350000</v>
      </c>
      <c r="Q30" s="188" t="s">
        <v>28</v>
      </c>
      <c r="R30" s="175">
        <v>1</v>
      </c>
      <c r="S30" s="148"/>
      <c r="T30" s="148"/>
      <c r="U30" s="148" t="s">
        <v>29</v>
      </c>
      <c r="V30" s="154">
        <f t="shared" ref="V30" si="43">P30*R30</f>
        <v>2350000</v>
      </c>
      <c r="W30" s="148">
        <f t="shared" ref="W30" si="44">SUM(V30)</f>
        <v>2350000</v>
      </c>
      <c r="X30" s="151">
        <v>1000000</v>
      </c>
      <c r="Y30" s="149">
        <f>+W30-X30</f>
        <v>1350000</v>
      </c>
      <c r="Z30" s="119"/>
    </row>
    <row r="31" spans="1:26" ht="22.05" customHeight="1">
      <c r="A31" s="119"/>
      <c r="B31" s="218"/>
      <c r="C31" s="220"/>
      <c r="D31" s="157" t="s">
        <v>41</v>
      </c>
      <c r="E31" s="119"/>
      <c r="F31" s="119"/>
      <c r="G31" s="119"/>
      <c r="H31" s="119"/>
      <c r="I31" s="119"/>
      <c r="J31" s="119"/>
      <c r="K31" s="190"/>
      <c r="L31" s="169">
        <f>SUM(L32:L34)</f>
        <v>155000</v>
      </c>
      <c r="M31" s="169">
        <f>SUM(M32:M34)</f>
        <v>77500</v>
      </c>
      <c r="N31" s="173">
        <f>SUM(N32:N34)</f>
        <v>77500</v>
      </c>
      <c r="O31" s="189" t="s">
        <v>41</v>
      </c>
      <c r="P31" s="119"/>
      <c r="Q31" s="119"/>
      <c r="R31" s="119"/>
      <c r="S31" s="119"/>
      <c r="T31" s="119"/>
      <c r="U31" s="119"/>
      <c r="V31" s="172"/>
      <c r="W31" s="169">
        <f>SUM(W32:W34)</f>
        <v>84730</v>
      </c>
      <c r="X31" s="169">
        <f>SUM(X32:X34)</f>
        <v>42365</v>
      </c>
      <c r="Y31" s="169">
        <f>SUM(Y32:Y34)</f>
        <v>42365</v>
      </c>
      <c r="Z31" s="119"/>
    </row>
    <row r="32" spans="1:26" ht="22.05" customHeight="1">
      <c r="A32" s="119"/>
      <c r="B32" s="218"/>
      <c r="C32" s="220"/>
      <c r="D32" s="143" t="s">
        <v>32</v>
      </c>
      <c r="E32" s="166">
        <v>4500</v>
      </c>
      <c r="F32" s="145" t="s">
        <v>25</v>
      </c>
      <c r="G32" s="175">
        <v>10</v>
      </c>
      <c r="H32" s="145"/>
      <c r="I32" s="168"/>
      <c r="J32" s="147" t="s">
        <v>26</v>
      </c>
      <c r="K32" s="156">
        <f>E32*G32</f>
        <v>45000</v>
      </c>
      <c r="L32" s="191">
        <f>SUM(K32)</f>
        <v>45000</v>
      </c>
      <c r="M32" s="151">
        <f t="shared" ref="M32:M34" si="45">SUM(L32/2)</f>
        <v>22500</v>
      </c>
      <c r="N32" s="152">
        <f t="shared" ref="N32:N34" si="46">SUM(L32/2)</f>
        <v>22500</v>
      </c>
      <c r="O32" s="153" t="s">
        <v>32</v>
      </c>
      <c r="P32" s="166"/>
      <c r="Q32" s="145"/>
      <c r="R32" s="175"/>
      <c r="S32" s="145"/>
      <c r="T32" s="168"/>
      <c r="U32" s="147"/>
      <c r="V32" s="154">
        <v>24560</v>
      </c>
      <c r="W32" s="191">
        <f>SUM(V32)</f>
        <v>24560</v>
      </c>
      <c r="X32" s="151">
        <f t="shared" ref="X32:X38" si="47">SUM(W32/2)</f>
        <v>12280</v>
      </c>
      <c r="Y32" s="151">
        <f t="shared" ref="Y32:Y38" si="48">SUM(W32/2)</f>
        <v>12280</v>
      </c>
      <c r="Z32" s="119"/>
    </row>
    <row r="33" spans="1:26" ht="22.05" customHeight="1">
      <c r="A33" s="119"/>
      <c r="B33" s="218"/>
      <c r="C33" s="220"/>
      <c r="D33" s="143" t="s">
        <v>33</v>
      </c>
      <c r="E33" s="166">
        <v>5000</v>
      </c>
      <c r="F33" s="145" t="s">
        <v>25</v>
      </c>
      <c r="G33" s="175">
        <v>10</v>
      </c>
      <c r="H33" s="145"/>
      <c r="I33" s="168"/>
      <c r="J33" s="147" t="s">
        <v>26</v>
      </c>
      <c r="K33" s="156">
        <f t="shared" ref="K33:K34" si="49">E33*G33</f>
        <v>50000</v>
      </c>
      <c r="L33" s="191">
        <f t="shared" ref="L33:L38" si="50">SUM(K33)</f>
        <v>50000</v>
      </c>
      <c r="M33" s="151">
        <f t="shared" si="45"/>
        <v>25000</v>
      </c>
      <c r="N33" s="152">
        <f t="shared" si="46"/>
        <v>25000</v>
      </c>
      <c r="O33" s="153" t="s">
        <v>33</v>
      </c>
      <c r="P33" s="166"/>
      <c r="Q33" s="145"/>
      <c r="R33" s="175"/>
      <c r="S33" s="145"/>
      <c r="T33" s="168"/>
      <c r="U33" s="147"/>
      <c r="V33" s="154">
        <v>35640</v>
      </c>
      <c r="W33" s="191">
        <f>SUM(V33)</f>
        <v>35640</v>
      </c>
      <c r="X33" s="151">
        <f t="shared" si="47"/>
        <v>17820</v>
      </c>
      <c r="Y33" s="151">
        <f t="shared" si="48"/>
        <v>17820</v>
      </c>
      <c r="Z33" s="119"/>
    </row>
    <row r="34" spans="1:26" ht="22.05" customHeight="1">
      <c r="A34" s="119"/>
      <c r="B34" s="218"/>
      <c r="C34" s="220"/>
      <c r="D34" s="157" t="s">
        <v>31</v>
      </c>
      <c r="E34" s="166">
        <v>6000</v>
      </c>
      <c r="F34" s="145" t="s">
        <v>25</v>
      </c>
      <c r="G34" s="175">
        <v>10</v>
      </c>
      <c r="H34" s="145"/>
      <c r="I34" s="168"/>
      <c r="J34" s="147" t="s">
        <v>26</v>
      </c>
      <c r="K34" s="156">
        <f t="shared" si="49"/>
        <v>60000</v>
      </c>
      <c r="L34" s="191">
        <f t="shared" si="50"/>
        <v>60000</v>
      </c>
      <c r="M34" s="151">
        <f t="shared" si="45"/>
        <v>30000</v>
      </c>
      <c r="N34" s="152">
        <f t="shared" si="46"/>
        <v>30000</v>
      </c>
      <c r="O34" s="189" t="s">
        <v>31</v>
      </c>
      <c r="P34" s="166"/>
      <c r="Q34" s="145"/>
      <c r="R34" s="175"/>
      <c r="S34" s="145"/>
      <c r="T34" s="168"/>
      <c r="U34" s="147"/>
      <c r="V34" s="154">
        <v>24530</v>
      </c>
      <c r="W34" s="191">
        <f t="shared" ref="W34:W38" si="51">SUM(V34)</f>
        <v>24530</v>
      </c>
      <c r="X34" s="151">
        <f t="shared" si="47"/>
        <v>12265</v>
      </c>
      <c r="Y34" s="151">
        <f t="shared" si="48"/>
        <v>12265</v>
      </c>
      <c r="Z34" s="119"/>
    </row>
    <row r="35" spans="1:26" ht="22.05" customHeight="1">
      <c r="A35" s="119"/>
      <c r="B35" s="218"/>
      <c r="C35" s="220"/>
      <c r="D35" s="192" t="s">
        <v>42</v>
      </c>
      <c r="E35" s="166"/>
      <c r="F35" s="145"/>
      <c r="G35" s="175"/>
      <c r="H35" s="145"/>
      <c r="I35" s="168"/>
      <c r="J35" s="147"/>
      <c r="K35" s="156"/>
      <c r="L35" s="169">
        <f>SUM(L36:L38)</f>
        <v>270000</v>
      </c>
      <c r="M35" s="169">
        <f>SUM(M36:M38)</f>
        <v>135000</v>
      </c>
      <c r="N35" s="173">
        <f>SUM(N36:N38)</f>
        <v>135000</v>
      </c>
      <c r="O35" s="193" t="s">
        <v>42</v>
      </c>
      <c r="P35" s="166"/>
      <c r="Q35" s="145"/>
      <c r="R35" s="175"/>
      <c r="S35" s="145"/>
      <c r="T35" s="168"/>
      <c r="U35" s="147"/>
      <c r="V35" s="154"/>
      <c r="W35" s="169">
        <f>SUM(W36:W38)</f>
        <v>167420</v>
      </c>
      <c r="X35" s="169">
        <f>SUM(X36:X38)</f>
        <v>83710</v>
      </c>
      <c r="Y35" s="169">
        <f>SUM(Y36:Y38)</f>
        <v>83710</v>
      </c>
      <c r="Z35" s="119"/>
    </row>
    <row r="36" spans="1:26" ht="22.05" customHeight="1">
      <c r="A36" s="119"/>
      <c r="B36" s="218"/>
      <c r="C36" s="220"/>
      <c r="D36" s="143" t="s">
        <v>32</v>
      </c>
      <c r="E36" s="166">
        <v>30000</v>
      </c>
      <c r="F36" s="145" t="s">
        <v>25</v>
      </c>
      <c r="G36" s="175">
        <v>3</v>
      </c>
      <c r="H36" s="145"/>
      <c r="I36" s="168"/>
      <c r="J36" s="147" t="s">
        <v>26</v>
      </c>
      <c r="K36" s="156">
        <f t="shared" ref="K36:K38" si="52">E36*G36</f>
        <v>90000</v>
      </c>
      <c r="L36" s="191">
        <f>SUM(K36)</f>
        <v>90000</v>
      </c>
      <c r="M36" s="151">
        <f>SUM(L36/2)</f>
        <v>45000</v>
      </c>
      <c r="N36" s="152">
        <f t="shared" ref="N36:N38" si="53">SUM(L36/2)</f>
        <v>45000</v>
      </c>
      <c r="O36" s="153" t="s">
        <v>32</v>
      </c>
      <c r="P36" s="166"/>
      <c r="Q36" s="145"/>
      <c r="R36" s="175"/>
      <c r="S36" s="145"/>
      <c r="T36" s="168"/>
      <c r="U36" s="147"/>
      <c r="V36" s="154">
        <v>65340</v>
      </c>
      <c r="W36" s="191">
        <f t="shared" si="51"/>
        <v>65340</v>
      </c>
      <c r="X36" s="151">
        <f t="shared" si="47"/>
        <v>32670</v>
      </c>
      <c r="Y36" s="151">
        <f t="shared" si="48"/>
        <v>32670</v>
      </c>
      <c r="Z36" s="119"/>
    </row>
    <row r="37" spans="1:26" ht="22.05" customHeight="1">
      <c r="A37" s="119"/>
      <c r="B37" s="218"/>
      <c r="C37" s="220"/>
      <c r="D37" s="143" t="s">
        <v>33</v>
      </c>
      <c r="E37" s="166">
        <v>40000</v>
      </c>
      <c r="F37" s="145" t="s">
        <v>25</v>
      </c>
      <c r="G37" s="175">
        <v>2</v>
      </c>
      <c r="H37" s="145"/>
      <c r="I37" s="168"/>
      <c r="J37" s="147" t="s">
        <v>26</v>
      </c>
      <c r="K37" s="156">
        <f t="shared" si="52"/>
        <v>80000</v>
      </c>
      <c r="L37" s="191">
        <f t="shared" si="50"/>
        <v>80000</v>
      </c>
      <c r="M37" s="151">
        <f t="shared" ref="M37:M38" si="54">SUM(L37/2)</f>
        <v>40000</v>
      </c>
      <c r="N37" s="152">
        <f t="shared" si="53"/>
        <v>40000</v>
      </c>
      <c r="O37" s="153" t="s">
        <v>33</v>
      </c>
      <c r="P37" s="166"/>
      <c r="Q37" s="145"/>
      <c r="R37" s="175"/>
      <c r="S37" s="145"/>
      <c r="T37" s="168"/>
      <c r="U37" s="147"/>
      <c r="V37" s="154">
        <v>45380</v>
      </c>
      <c r="W37" s="191">
        <f t="shared" si="51"/>
        <v>45380</v>
      </c>
      <c r="X37" s="151">
        <f t="shared" si="47"/>
        <v>22690</v>
      </c>
      <c r="Y37" s="151">
        <f t="shared" si="48"/>
        <v>22690</v>
      </c>
      <c r="Z37" s="119"/>
    </row>
    <row r="38" spans="1:26" ht="22.05" customHeight="1">
      <c r="A38" s="119"/>
      <c r="B38" s="219"/>
      <c r="C38" s="221"/>
      <c r="D38" s="157" t="s">
        <v>31</v>
      </c>
      <c r="E38" s="166">
        <v>50000</v>
      </c>
      <c r="F38" s="145" t="s">
        <v>25</v>
      </c>
      <c r="G38" s="175">
        <v>2</v>
      </c>
      <c r="H38" s="145"/>
      <c r="I38" s="168"/>
      <c r="J38" s="147" t="s">
        <v>26</v>
      </c>
      <c r="K38" s="156">
        <f t="shared" si="52"/>
        <v>100000</v>
      </c>
      <c r="L38" s="191">
        <f t="shared" si="50"/>
        <v>100000</v>
      </c>
      <c r="M38" s="151">
        <f t="shared" si="54"/>
        <v>50000</v>
      </c>
      <c r="N38" s="158">
        <f t="shared" si="53"/>
        <v>50000</v>
      </c>
      <c r="O38" s="159" t="s">
        <v>31</v>
      </c>
      <c r="P38" s="166"/>
      <c r="Q38" s="145"/>
      <c r="R38" s="175"/>
      <c r="S38" s="145"/>
      <c r="T38" s="168"/>
      <c r="U38" s="147"/>
      <c r="V38" s="154">
        <v>56700</v>
      </c>
      <c r="W38" s="191">
        <f t="shared" si="51"/>
        <v>56700</v>
      </c>
      <c r="X38" s="151">
        <f t="shared" si="47"/>
        <v>28350</v>
      </c>
      <c r="Y38" s="151">
        <f t="shared" si="48"/>
        <v>28350</v>
      </c>
      <c r="Z38" s="119"/>
    </row>
    <row r="39" spans="1:26" ht="18.75" customHeight="1">
      <c r="A39" s="119"/>
      <c r="B39" s="127"/>
      <c r="C39" s="132"/>
      <c r="D39" s="176" t="s">
        <v>27</v>
      </c>
      <c r="E39" s="177"/>
      <c r="F39" s="177"/>
      <c r="G39" s="177"/>
      <c r="H39" s="177"/>
      <c r="I39" s="177"/>
      <c r="J39" s="177"/>
      <c r="K39" s="178"/>
      <c r="L39" s="179">
        <f>+L27+L31+L35</f>
        <v>4425000</v>
      </c>
      <c r="M39" s="179">
        <f>+M27+M31+M35</f>
        <v>2212500</v>
      </c>
      <c r="N39" s="179">
        <f>+N27+N31+N35</f>
        <v>2212500</v>
      </c>
      <c r="O39" s="180"/>
      <c r="P39" s="161"/>
      <c r="Q39" s="161"/>
      <c r="R39" s="161"/>
      <c r="S39" s="161"/>
      <c r="T39" s="161"/>
      <c r="U39" s="161"/>
      <c r="V39" s="162"/>
      <c r="W39" s="179">
        <f>+W27+W31+W35</f>
        <v>4802150</v>
      </c>
      <c r="X39" s="179">
        <f>+X27+X31+X35</f>
        <v>1626075</v>
      </c>
      <c r="Y39" s="179">
        <f>+Y27+Y31+Y35</f>
        <v>3176075</v>
      </c>
      <c r="Z39" s="119"/>
    </row>
    <row r="40" spans="1:26" ht="18.75" customHeight="1">
      <c r="A40" s="119"/>
      <c r="B40" s="127" t="s">
        <v>45</v>
      </c>
      <c r="C40" s="132"/>
      <c r="D40" s="160"/>
      <c r="E40" s="161"/>
      <c r="F40" s="161"/>
      <c r="G40" s="161"/>
      <c r="H40" s="161"/>
      <c r="I40" s="161"/>
      <c r="J40" s="161"/>
      <c r="K40" s="162"/>
      <c r="L40" s="179">
        <f>SUM(L39,L26)</f>
        <v>9045780</v>
      </c>
      <c r="M40" s="179">
        <f t="shared" ref="M40:N40" si="55">SUM(M39,M26)</f>
        <v>4522890</v>
      </c>
      <c r="N40" s="179">
        <f t="shared" si="55"/>
        <v>4522890</v>
      </c>
      <c r="O40" s="180"/>
      <c r="P40" s="161"/>
      <c r="Q40" s="161"/>
      <c r="R40" s="161"/>
      <c r="S40" s="161"/>
      <c r="T40" s="161"/>
      <c r="U40" s="161"/>
      <c r="V40" s="162"/>
      <c r="W40" s="179">
        <f>SUM(W39,W26)</f>
        <v>7802850</v>
      </c>
      <c r="X40" s="179">
        <f>SUM(X39,X26)</f>
        <v>3126425</v>
      </c>
      <c r="Y40" s="179">
        <f>SUM(Y39,Y26)</f>
        <v>4676425</v>
      </c>
      <c r="Z40" s="119"/>
    </row>
    <row r="41" spans="1:26" ht="19.95" customHeight="1">
      <c r="A41" s="119"/>
      <c r="B41" s="224" t="s">
        <v>12</v>
      </c>
      <c r="C41" s="224"/>
      <c r="D41" s="181" t="s">
        <v>43</v>
      </c>
      <c r="E41" s="182"/>
      <c r="F41" s="182"/>
      <c r="G41" s="182"/>
      <c r="H41" s="182"/>
      <c r="I41" s="182"/>
      <c r="J41" s="182"/>
      <c r="K41" s="183"/>
      <c r="L41" s="169">
        <f>SUM(L42:L45)</f>
        <v>4300000</v>
      </c>
      <c r="M41" s="169">
        <f t="shared" ref="M41:N41" si="56">SUM(M42:M45)</f>
        <v>2150000</v>
      </c>
      <c r="N41" s="169">
        <f t="shared" si="56"/>
        <v>2150000</v>
      </c>
      <c r="O41" s="181" t="s">
        <v>43</v>
      </c>
      <c r="P41" s="182"/>
      <c r="Q41" s="182"/>
      <c r="R41" s="182"/>
      <c r="S41" s="182"/>
      <c r="T41" s="182"/>
      <c r="U41" s="182"/>
      <c r="V41" s="183"/>
      <c r="W41" s="169">
        <f>SUM(W42:W45)</f>
        <v>4454000</v>
      </c>
      <c r="X41" s="169">
        <f t="shared" ref="X41:Y41" si="57">SUM(X42:X45)</f>
        <v>2062000</v>
      </c>
      <c r="Y41" s="169">
        <f t="shared" si="57"/>
        <v>2392000</v>
      </c>
      <c r="Z41" s="119"/>
    </row>
    <row r="42" spans="1:26" ht="19.95" customHeight="1">
      <c r="A42" s="119"/>
      <c r="B42" s="225"/>
      <c r="C42" s="226"/>
      <c r="D42" s="143" t="s">
        <v>32</v>
      </c>
      <c r="E42" s="194">
        <v>176000</v>
      </c>
      <c r="F42" s="145" t="s">
        <v>25</v>
      </c>
      <c r="G42" s="195">
        <v>5</v>
      </c>
      <c r="H42" s="148"/>
      <c r="I42" s="148"/>
      <c r="J42" s="147" t="s">
        <v>26</v>
      </c>
      <c r="K42" s="156">
        <f>+E42*G42</f>
        <v>880000</v>
      </c>
      <c r="L42" s="191">
        <f t="shared" ref="L42:L45" si="58">SUM(K42)</f>
        <v>880000</v>
      </c>
      <c r="M42" s="151">
        <f t="shared" ref="M42:M45" si="59">SUM(L42/2)</f>
        <v>440000</v>
      </c>
      <c r="N42" s="152">
        <f t="shared" ref="N42:N45" si="60">SUM(L42/2)</f>
        <v>440000</v>
      </c>
      <c r="O42" s="143" t="s">
        <v>32</v>
      </c>
      <c r="P42" s="194">
        <v>176000</v>
      </c>
      <c r="Q42" s="145" t="s">
        <v>25</v>
      </c>
      <c r="R42" s="195">
        <v>4</v>
      </c>
      <c r="S42" s="148"/>
      <c r="T42" s="148"/>
      <c r="U42" s="147" t="s">
        <v>26</v>
      </c>
      <c r="V42" s="156">
        <f>+P42*R42</f>
        <v>704000</v>
      </c>
      <c r="W42" s="191">
        <f t="shared" ref="W42:W45" si="61">SUM(V42)</f>
        <v>704000</v>
      </c>
      <c r="X42" s="151">
        <f t="shared" ref="X42:X45" si="62">SUM(W42/2)</f>
        <v>352000</v>
      </c>
      <c r="Y42" s="152">
        <f t="shared" ref="Y42:Y45" si="63">SUM(W42/2)</f>
        <v>352000</v>
      </c>
      <c r="Z42" s="119"/>
    </row>
    <row r="43" spans="1:26" ht="19.95" customHeight="1">
      <c r="A43" s="119"/>
      <c r="B43" s="225"/>
      <c r="C43" s="226"/>
      <c r="D43" s="143"/>
      <c r="E43" s="194">
        <v>165000</v>
      </c>
      <c r="F43" s="145" t="s">
        <v>25</v>
      </c>
      <c r="G43" s="195">
        <v>8</v>
      </c>
      <c r="H43" s="148"/>
      <c r="I43" s="148"/>
      <c r="J43" s="147" t="s">
        <v>26</v>
      </c>
      <c r="K43" s="156">
        <f t="shared" ref="K43:K45" si="64">+E43*G43</f>
        <v>1320000</v>
      </c>
      <c r="L43" s="191">
        <f t="shared" si="58"/>
        <v>1320000</v>
      </c>
      <c r="M43" s="151">
        <f t="shared" si="59"/>
        <v>660000</v>
      </c>
      <c r="N43" s="152">
        <f t="shared" si="60"/>
        <v>660000</v>
      </c>
      <c r="O43" s="143"/>
      <c r="P43" s="194">
        <v>165000</v>
      </c>
      <c r="Q43" s="145" t="s">
        <v>25</v>
      </c>
      <c r="R43" s="195">
        <v>10</v>
      </c>
      <c r="S43" s="148"/>
      <c r="T43" s="148"/>
      <c r="U43" s="147" t="s">
        <v>26</v>
      </c>
      <c r="V43" s="156">
        <f t="shared" ref="V43:V45" si="65">+P43*R43</f>
        <v>1650000</v>
      </c>
      <c r="W43" s="191">
        <f t="shared" si="61"/>
        <v>1650000</v>
      </c>
      <c r="X43" s="151">
        <v>660000</v>
      </c>
      <c r="Y43" s="152">
        <f>+W43-X43</f>
        <v>990000</v>
      </c>
      <c r="Z43" s="119"/>
    </row>
    <row r="44" spans="1:26" ht="19.95" customHeight="1">
      <c r="A44" s="119"/>
      <c r="B44" s="225"/>
      <c r="C44" s="226"/>
      <c r="D44" s="143" t="s">
        <v>33</v>
      </c>
      <c r="E44" s="194"/>
      <c r="F44" s="145" t="s">
        <v>25</v>
      </c>
      <c r="G44" s="195">
        <v>0</v>
      </c>
      <c r="H44" s="148"/>
      <c r="I44" s="148"/>
      <c r="J44" s="147" t="s">
        <v>26</v>
      </c>
      <c r="K44" s="156">
        <f t="shared" si="64"/>
        <v>0</v>
      </c>
      <c r="L44" s="191">
        <f t="shared" si="58"/>
        <v>0</v>
      </c>
      <c r="M44" s="151">
        <f t="shared" si="59"/>
        <v>0</v>
      </c>
      <c r="N44" s="152">
        <f t="shared" si="60"/>
        <v>0</v>
      </c>
      <c r="O44" s="143" t="s">
        <v>33</v>
      </c>
      <c r="P44" s="194"/>
      <c r="Q44" s="145" t="s">
        <v>25</v>
      </c>
      <c r="R44" s="195">
        <v>0</v>
      </c>
      <c r="S44" s="148"/>
      <c r="T44" s="148"/>
      <c r="U44" s="147" t="s">
        <v>26</v>
      </c>
      <c r="V44" s="156">
        <f t="shared" si="65"/>
        <v>0</v>
      </c>
      <c r="W44" s="191">
        <f t="shared" si="61"/>
        <v>0</v>
      </c>
      <c r="X44" s="151">
        <f t="shared" si="62"/>
        <v>0</v>
      </c>
      <c r="Y44" s="152">
        <f t="shared" si="63"/>
        <v>0</v>
      </c>
      <c r="Z44" s="119"/>
    </row>
    <row r="45" spans="1:26" ht="19.95" customHeight="1">
      <c r="A45" s="119"/>
      <c r="B45" s="225"/>
      <c r="C45" s="226"/>
      <c r="D45" s="157" t="s">
        <v>31</v>
      </c>
      <c r="E45" s="194">
        <v>210000</v>
      </c>
      <c r="F45" s="145" t="s">
        <v>25</v>
      </c>
      <c r="G45" s="195">
        <v>10</v>
      </c>
      <c r="H45" s="148"/>
      <c r="I45" s="148"/>
      <c r="J45" s="147" t="s">
        <v>26</v>
      </c>
      <c r="K45" s="156">
        <f t="shared" si="64"/>
        <v>2100000</v>
      </c>
      <c r="L45" s="191">
        <f t="shared" si="58"/>
        <v>2100000</v>
      </c>
      <c r="M45" s="151">
        <f t="shared" si="59"/>
        <v>1050000</v>
      </c>
      <c r="N45" s="152">
        <f t="shared" si="60"/>
        <v>1050000</v>
      </c>
      <c r="O45" s="157" t="s">
        <v>31</v>
      </c>
      <c r="P45" s="194">
        <v>210000</v>
      </c>
      <c r="Q45" s="145" t="s">
        <v>25</v>
      </c>
      <c r="R45" s="195">
        <v>10</v>
      </c>
      <c r="S45" s="148"/>
      <c r="T45" s="148"/>
      <c r="U45" s="147" t="s">
        <v>26</v>
      </c>
      <c r="V45" s="156">
        <f t="shared" si="65"/>
        <v>2100000</v>
      </c>
      <c r="W45" s="191">
        <f t="shared" si="61"/>
        <v>2100000</v>
      </c>
      <c r="X45" s="151">
        <f t="shared" si="62"/>
        <v>1050000</v>
      </c>
      <c r="Y45" s="152">
        <f t="shared" si="63"/>
        <v>1050000</v>
      </c>
      <c r="Z45" s="119"/>
    </row>
    <row r="46" spans="1:26" ht="18" customHeight="1">
      <c r="A46" s="119"/>
      <c r="B46" s="127" t="s">
        <v>10</v>
      </c>
      <c r="C46" s="132"/>
      <c r="D46" s="160"/>
      <c r="E46" s="161"/>
      <c r="F46" s="161"/>
      <c r="G46" s="161"/>
      <c r="H46" s="161"/>
      <c r="I46" s="161"/>
      <c r="J46" s="161"/>
      <c r="K46" s="162"/>
      <c r="L46" s="179">
        <f>+L41</f>
        <v>4300000</v>
      </c>
      <c r="M46" s="179">
        <f t="shared" ref="M46:N46" si="66">+M41</f>
        <v>2150000</v>
      </c>
      <c r="N46" s="179">
        <f t="shared" si="66"/>
        <v>2150000</v>
      </c>
      <c r="O46" s="160"/>
      <c r="P46" s="161"/>
      <c r="Q46" s="161"/>
      <c r="R46" s="161"/>
      <c r="S46" s="161"/>
      <c r="T46" s="161"/>
      <c r="U46" s="161"/>
      <c r="V46" s="162"/>
      <c r="W46" s="179">
        <f>+W41</f>
        <v>4454000</v>
      </c>
      <c r="X46" s="179">
        <f t="shared" ref="X46:Y46" si="67">+X41</f>
        <v>2062000</v>
      </c>
      <c r="Y46" s="179">
        <f t="shared" si="67"/>
        <v>2392000</v>
      </c>
      <c r="Z46" s="119"/>
    </row>
    <row r="47" spans="1:26" ht="19.95" customHeight="1">
      <c r="A47" s="119"/>
      <c r="B47" s="224" t="s">
        <v>13</v>
      </c>
      <c r="C47" s="196" t="s">
        <v>44</v>
      </c>
      <c r="D47" s="181" t="s">
        <v>43</v>
      </c>
      <c r="E47" s="182"/>
      <c r="F47" s="182"/>
      <c r="G47" s="182"/>
      <c r="H47" s="182"/>
      <c r="I47" s="182"/>
      <c r="J47" s="182"/>
      <c r="K47" s="183"/>
      <c r="L47" s="169">
        <f>SUM(L48:L50)</f>
        <v>600000</v>
      </c>
      <c r="M47" s="169">
        <f>SUM(M48:M50)</f>
        <v>300000</v>
      </c>
      <c r="N47" s="173">
        <f>SUM(N48:N50)</f>
        <v>300000</v>
      </c>
      <c r="O47" s="181" t="s">
        <v>43</v>
      </c>
      <c r="P47" s="182"/>
      <c r="Q47" s="182"/>
      <c r="R47" s="182"/>
      <c r="S47" s="182"/>
      <c r="T47" s="182"/>
      <c r="U47" s="182"/>
      <c r="V47" s="187"/>
      <c r="W47" s="169">
        <f>SUM(W48:W50)</f>
        <v>800000</v>
      </c>
      <c r="X47" s="169">
        <f>SUM(X48:X50)</f>
        <v>300000</v>
      </c>
      <c r="Y47" s="169">
        <f>SUM(Y48:Y50)</f>
        <v>500000</v>
      </c>
      <c r="Z47" s="119"/>
    </row>
    <row r="48" spans="1:26" ht="19.95" customHeight="1">
      <c r="A48" s="119"/>
      <c r="B48" s="225"/>
      <c r="C48" s="197"/>
      <c r="D48" s="143" t="s">
        <v>32</v>
      </c>
      <c r="E48" s="166">
        <v>0</v>
      </c>
      <c r="F48" s="145" t="s">
        <v>25</v>
      </c>
      <c r="G48" s="175">
        <v>0</v>
      </c>
      <c r="H48" s="145"/>
      <c r="I48" s="168"/>
      <c r="J48" s="147" t="s">
        <v>26</v>
      </c>
      <c r="K48" s="156">
        <f>E48*G48</f>
        <v>0</v>
      </c>
      <c r="L48" s="191">
        <f>SUM(K48)</f>
        <v>0</v>
      </c>
      <c r="M48" s="151">
        <f t="shared" ref="M48:M50" si="68">SUM(L48/2)</f>
        <v>0</v>
      </c>
      <c r="N48" s="152">
        <f t="shared" ref="N48:N50" si="69">SUM(L48/2)</f>
        <v>0</v>
      </c>
      <c r="O48" s="143" t="s">
        <v>32</v>
      </c>
      <c r="P48" s="166">
        <v>0</v>
      </c>
      <c r="Q48" s="145" t="s">
        <v>25</v>
      </c>
      <c r="R48" s="175">
        <v>0</v>
      </c>
      <c r="S48" s="145"/>
      <c r="T48" s="168"/>
      <c r="U48" s="147" t="s">
        <v>26</v>
      </c>
      <c r="V48" s="154">
        <f>P48*R48</f>
        <v>0</v>
      </c>
      <c r="W48" s="191">
        <f>SUM(V48)</f>
        <v>0</v>
      </c>
      <c r="X48" s="171">
        <v>0</v>
      </c>
      <c r="Y48" s="156">
        <v>0</v>
      </c>
      <c r="Z48" s="119"/>
    </row>
    <row r="49" spans="1:26" ht="19.95" customHeight="1">
      <c r="A49" s="119"/>
      <c r="B49" s="225"/>
      <c r="C49" s="197"/>
      <c r="D49" s="143" t="s">
        <v>33</v>
      </c>
      <c r="E49" s="166">
        <v>300000</v>
      </c>
      <c r="F49" s="145" t="s">
        <v>25</v>
      </c>
      <c r="G49" s="175">
        <v>1</v>
      </c>
      <c r="H49" s="145"/>
      <c r="I49" s="168"/>
      <c r="J49" s="147" t="s">
        <v>26</v>
      </c>
      <c r="K49" s="156">
        <f t="shared" ref="K49:K50" si="70">E49*G49</f>
        <v>300000</v>
      </c>
      <c r="L49" s="191">
        <f t="shared" ref="L49:L50" si="71">SUM(K49)</f>
        <v>300000</v>
      </c>
      <c r="M49" s="151">
        <f t="shared" si="68"/>
        <v>150000</v>
      </c>
      <c r="N49" s="152">
        <f t="shared" si="69"/>
        <v>150000</v>
      </c>
      <c r="O49" s="143" t="s">
        <v>33</v>
      </c>
      <c r="P49" s="166">
        <v>400000</v>
      </c>
      <c r="Q49" s="145" t="s">
        <v>25</v>
      </c>
      <c r="R49" s="175">
        <v>1</v>
      </c>
      <c r="S49" s="145"/>
      <c r="T49" s="168"/>
      <c r="U49" s="147" t="s">
        <v>26</v>
      </c>
      <c r="V49" s="154">
        <f t="shared" ref="V49:V50" si="72">P49*R49</f>
        <v>400000</v>
      </c>
      <c r="W49" s="191">
        <f t="shared" ref="W49:W50" si="73">SUM(V49)</f>
        <v>400000</v>
      </c>
      <c r="X49" s="171">
        <v>150000</v>
      </c>
      <c r="Y49" s="156">
        <f>+W49-X49</f>
        <v>250000</v>
      </c>
      <c r="Z49" s="119"/>
    </row>
    <row r="50" spans="1:26" ht="19.95" customHeight="1">
      <c r="A50" s="119"/>
      <c r="B50" s="225"/>
      <c r="C50" s="197"/>
      <c r="D50" s="157" t="s">
        <v>31</v>
      </c>
      <c r="E50" s="166">
        <v>300000</v>
      </c>
      <c r="F50" s="145" t="s">
        <v>25</v>
      </c>
      <c r="G50" s="175">
        <v>1</v>
      </c>
      <c r="H50" s="145"/>
      <c r="I50" s="168"/>
      <c r="J50" s="147" t="s">
        <v>26</v>
      </c>
      <c r="K50" s="156">
        <f t="shared" si="70"/>
        <v>300000</v>
      </c>
      <c r="L50" s="191">
        <f t="shared" si="71"/>
        <v>300000</v>
      </c>
      <c r="M50" s="151">
        <f t="shared" si="68"/>
        <v>150000</v>
      </c>
      <c r="N50" s="152">
        <f t="shared" si="69"/>
        <v>150000</v>
      </c>
      <c r="O50" s="157" t="s">
        <v>31</v>
      </c>
      <c r="P50" s="166">
        <v>400000</v>
      </c>
      <c r="Q50" s="145" t="s">
        <v>25</v>
      </c>
      <c r="R50" s="175">
        <v>1</v>
      </c>
      <c r="S50" s="145"/>
      <c r="T50" s="168"/>
      <c r="U50" s="147" t="s">
        <v>26</v>
      </c>
      <c r="V50" s="154">
        <f t="shared" si="72"/>
        <v>400000</v>
      </c>
      <c r="W50" s="191">
        <f t="shared" si="73"/>
        <v>400000</v>
      </c>
      <c r="X50" s="171">
        <v>150000</v>
      </c>
      <c r="Y50" s="156">
        <f>+W50-X50</f>
        <v>250000</v>
      </c>
      <c r="Z50" s="119"/>
    </row>
    <row r="51" spans="1:26" ht="18" customHeight="1">
      <c r="A51" s="119"/>
      <c r="B51" s="127" t="s">
        <v>10</v>
      </c>
      <c r="C51" s="132"/>
      <c r="D51" s="160"/>
      <c r="E51" s="161"/>
      <c r="F51" s="161"/>
      <c r="G51" s="161"/>
      <c r="H51" s="161"/>
      <c r="I51" s="161"/>
      <c r="J51" s="161"/>
      <c r="K51" s="162"/>
      <c r="L51" s="179">
        <f>+L47</f>
        <v>600000</v>
      </c>
      <c r="M51" s="179">
        <f>+M47</f>
        <v>300000</v>
      </c>
      <c r="N51" s="179">
        <f>+N47</f>
        <v>300000</v>
      </c>
      <c r="O51" s="180"/>
      <c r="P51" s="161"/>
      <c r="Q51" s="161"/>
      <c r="R51" s="161"/>
      <c r="S51" s="161"/>
      <c r="T51" s="161"/>
      <c r="U51" s="161"/>
      <c r="V51" s="162"/>
      <c r="W51" s="179">
        <f>+W47</f>
        <v>800000</v>
      </c>
      <c r="X51" s="179">
        <f>+X47</f>
        <v>300000</v>
      </c>
      <c r="Y51" s="179">
        <f>+Y47</f>
        <v>500000</v>
      </c>
      <c r="Z51" s="119"/>
    </row>
    <row r="52" spans="1:26" ht="19.95" customHeight="1">
      <c r="A52" s="119"/>
      <c r="B52" s="224" t="s">
        <v>14</v>
      </c>
      <c r="C52" s="224"/>
      <c r="D52" s="181" t="s">
        <v>48</v>
      </c>
      <c r="E52" s="182"/>
      <c r="F52" s="182"/>
      <c r="G52" s="182"/>
      <c r="H52" s="182"/>
      <c r="I52" s="182"/>
      <c r="J52" s="182"/>
      <c r="K52" s="187"/>
      <c r="L52" s="169">
        <f>SUM(L53:L55)</f>
        <v>2000</v>
      </c>
      <c r="M52" s="169">
        <f>SUM(M53:M55)</f>
        <v>1000</v>
      </c>
      <c r="N52" s="173">
        <f>SUM(N53:N55)</f>
        <v>1000</v>
      </c>
      <c r="O52" s="181" t="s">
        <v>48</v>
      </c>
      <c r="P52" s="182"/>
      <c r="Q52" s="182"/>
      <c r="R52" s="182"/>
      <c r="S52" s="182"/>
      <c r="T52" s="182"/>
      <c r="U52" s="182"/>
      <c r="V52" s="187"/>
      <c r="W52" s="169">
        <f>SUM(W53:W55)</f>
        <v>2000</v>
      </c>
      <c r="X52" s="169">
        <f>SUM(X53:X55)</f>
        <v>1000</v>
      </c>
      <c r="Y52" s="173">
        <f>SUM(Y53:Y55)</f>
        <v>1000</v>
      </c>
      <c r="Z52" s="119"/>
    </row>
    <row r="53" spans="1:26" ht="19.95" customHeight="1">
      <c r="A53" s="119"/>
      <c r="B53" s="225"/>
      <c r="C53" s="226"/>
      <c r="D53" s="143" t="s">
        <v>32</v>
      </c>
      <c r="E53" s="166">
        <v>0</v>
      </c>
      <c r="F53" s="145" t="s">
        <v>25</v>
      </c>
      <c r="G53" s="175">
        <v>0</v>
      </c>
      <c r="H53" s="145"/>
      <c r="I53" s="168"/>
      <c r="J53" s="147" t="s">
        <v>26</v>
      </c>
      <c r="K53" s="156">
        <f>E53*G53</f>
        <v>0</v>
      </c>
      <c r="L53" s="191">
        <f>SUM(K53)</f>
        <v>0</v>
      </c>
      <c r="M53" s="151">
        <f t="shared" ref="M53:M55" si="74">SUM(L53/2)</f>
        <v>0</v>
      </c>
      <c r="N53" s="152">
        <f t="shared" ref="N53:N55" si="75">SUM(L53/2)</f>
        <v>0</v>
      </c>
      <c r="O53" s="143" t="s">
        <v>32</v>
      </c>
      <c r="P53" s="166">
        <v>0</v>
      </c>
      <c r="Q53" s="145" t="s">
        <v>25</v>
      </c>
      <c r="R53" s="175">
        <v>0</v>
      </c>
      <c r="S53" s="145"/>
      <c r="T53" s="168"/>
      <c r="U53" s="147" t="s">
        <v>26</v>
      </c>
      <c r="V53" s="156">
        <f>P53*R53</f>
        <v>0</v>
      </c>
      <c r="W53" s="191">
        <f>SUM(V53)</f>
        <v>0</v>
      </c>
      <c r="X53" s="151">
        <f t="shared" ref="X53:X55" si="76">SUM(W53/2)</f>
        <v>0</v>
      </c>
      <c r="Y53" s="152">
        <f t="shared" ref="Y53:Y55" si="77">SUM(W53/2)</f>
        <v>0</v>
      </c>
      <c r="Z53" s="119"/>
    </row>
    <row r="54" spans="1:26" ht="19.95" customHeight="1">
      <c r="A54" s="119"/>
      <c r="B54" s="225"/>
      <c r="C54" s="226"/>
      <c r="D54" s="143" t="s">
        <v>33</v>
      </c>
      <c r="E54" s="166">
        <v>0</v>
      </c>
      <c r="F54" s="145" t="s">
        <v>25</v>
      </c>
      <c r="G54" s="175">
        <v>0</v>
      </c>
      <c r="H54" s="145"/>
      <c r="I54" s="168"/>
      <c r="J54" s="147" t="s">
        <v>26</v>
      </c>
      <c r="K54" s="156">
        <f t="shared" ref="K54:K55" si="78">E54*G54</f>
        <v>0</v>
      </c>
      <c r="L54" s="191">
        <f t="shared" ref="L54:L55" si="79">SUM(K54)</f>
        <v>0</v>
      </c>
      <c r="M54" s="151">
        <f t="shared" si="74"/>
        <v>0</v>
      </c>
      <c r="N54" s="152">
        <f t="shared" si="75"/>
        <v>0</v>
      </c>
      <c r="O54" s="143" t="s">
        <v>33</v>
      </c>
      <c r="P54" s="166">
        <v>0</v>
      </c>
      <c r="Q54" s="145" t="s">
        <v>25</v>
      </c>
      <c r="R54" s="175">
        <v>0</v>
      </c>
      <c r="S54" s="145"/>
      <c r="T54" s="168"/>
      <c r="U54" s="147" t="s">
        <v>26</v>
      </c>
      <c r="V54" s="156">
        <f t="shared" ref="V54:V55" si="80">P54*R54</f>
        <v>0</v>
      </c>
      <c r="W54" s="191">
        <f t="shared" ref="W54:W55" si="81">SUM(V54)</f>
        <v>0</v>
      </c>
      <c r="X54" s="151">
        <f t="shared" si="76"/>
        <v>0</v>
      </c>
      <c r="Y54" s="152">
        <f t="shared" si="77"/>
        <v>0</v>
      </c>
      <c r="Z54" s="119"/>
    </row>
    <row r="55" spans="1:26" ht="19.95" customHeight="1">
      <c r="A55" s="119"/>
      <c r="B55" s="225"/>
      <c r="C55" s="226"/>
      <c r="D55" s="157" t="s">
        <v>31</v>
      </c>
      <c r="E55" s="166">
        <v>2000</v>
      </c>
      <c r="F55" s="145" t="s">
        <v>25</v>
      </c>
      <c r="G55" s="175">
        <v>1</v>
      </c>
      <c r="H55" s="145"/>
      <c r="I55" s="168"/>
      <c r="J55" s="147" t="s">
        <v>26</v>
      </c>
      <c r="K55" s="156">
        <f t="shared" si="78"/>
        <v>2000</v>
      </c>
      <c r="L55" s="191">
        <f t="shared" si="79"/>
        <v>2000</v>
      </c>
      <c r="M55" s="151">
        <f t="shared" si="74"/>
        <v>1000</v>
      </c>
      <c r="N55" s="152">
        <f t="shared" si="75"/>
        <v>1000</v>
      </c>
      <c r="O55" s="157" t="s">
        <v>31</v>
      </c>
      <c r="P55" s="166">
        <v>2000</v>
      </c>
      <c r="Q55" s="145" t="s">
        <v>25</v>
      </c>
      <c r="R55" s="175">
        <v>1</v>
      </c>
      <c r="S55" s="145"/>
      <c r="T55" s="168"/>
      <c r="U55" s="147" t="s">
        <v>26</v>
      </c>
      <c r="V55" s="156">
        <f t="shared" si="80"/>
        <v>2000</v>
      </c>
      <c r="W55" s="191">
        <f t="shared" si="81"/>
        <v>2000</v>
      </c>
      <c r="X55" s="151">
        <f t="shared" si="76"/>
        <v>1000</v>
      </c>
      <c r="Y55" s="152">
        <f t="shared" si="77"/>
        <v>1000</v>
      </c>
      <c r="Z55" s="119"/>
    </row>
    <row r="56" spans="1:26" ht="18.75" customHeight="1">
      <c r="A56" s="119"/>
      <c r="B56" s="127" t="s">
        <v>10</v>
      </c>
      <c r="C56" s="132"/>
      <c r="D56" s="160"/>
      <c r="E56" s="161"/>
      <c r="F56" s="161"/>
      <c r="G56" s="161"/>
      <c r="H56" s="161"/>
      <c r="I56" s="161"/>
      <c r="J56" s="161"/>
      <c r="K56" s="162"/>
      <c r="L56" s="179">
        <f>+L52</f>
        <v>2000</v>
      </c>
      <c r="M56" s="179">
        <f t="shared" ref="M56:N56" si="82">+M52</f>
        <v>1000</v>
      </c>
      <c r="N56" s="179">
        <f t="shared" si="82"/>
        <v>1000</v>
      </c>
      <c r="O56" s="180"/>
      <c r="P56" s="161"/>
      <c r="Q56" s="161"/>
      <c r="R56" s="161"/>
      <c r="S56" s="161"/>
      <c r="T56" s="161"/>
      <c r="U56" s="161"/>
      <c r="V56" s="162"/>
      <c r="W56" s="179">
        <f>+W52</f>
        <v>2000</v>
      </c>
      <c r="X56" s="179">
        <f t="shared" ref="X56:Y56" si="83">+X52</f>
        <v>1000</v>
      </c>
      <c r="Y56" s="179">
        <f t="shared" si="83"/>
        <v>1000</v>
      </c>
      <c r="Z56" s="119"/>
    </row>
    <row r="57" spans="1:26" ht="18.75" customHeight="1">
      <c r="A57" s="119"/>
      <c r="B57" s="127" t="s">
        <v>15</v>
      </c>
      <c r="C57" s="132"/>
      <c r="D57" s="160"/>
      <c r="E57" s="161"/>
      <c r="F57" s="161"/>
      <c r="G57" s="161"/>
      <c r="H57" s="161"/>
      <c r="I57" s="161"/>
      <c r="J57" s="161"/>
      <c r="K57" s="162"/>
      <c r="L57" s="179">
        <f>SUM(L56,L51,L46,L40,L13)</f>
        <v>28947780</v>
      </c>
      <c r="M57" s="179">
        <f t="shared" ref="M57:N57" si="84">SUM(M56,M51,M46,M40,M13)</f>
        <v>14473890</v>
      </c>
      <c r="N57" s="179">
        <f t="shared" si="84"/>
        <v>14473890</v>
      </c>
      <c r="O57" s="180"/>
      <c r="P57" s="161"/>
      <c r="Q57" s="161"/>
      <c r="R57" s="161"/>
      <c r="S57" s="161"/>
      <c r="T57" s="161"/>
      <c r="U57" s="161"/>
      <c r="V57" s="162"/>
      <c r="W57" s="179">
        <f>SUM(W56,W51,W46,W40,W13)</f>
        <v>27058850</v>
      </c>
      <c r="X57" s="179">
        <f>SUM(X56,X51,X46,X40,X13)</f>
        <v>12489425</v>
      </c>
      <c r="Y57" s="179">
        <f t="shared" ref="Y57" si="85">SUM(Y56,Y51,Y46,Y40,Y13)</f>
        <v>14569425</v>
      </c>
      <c r="Z57" s="119"/>
    </row>
    <row r="58" spans="1:26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20"/>
      <c r="X58" s="120"/>
      <c r="Y58" s="120"/>
      <c r="Z58" s="119"/>
    </row>
  </sheetData>
  <mergeCells count="12">
    <mergeCell ref="B41:B45"/>
    <mergeCell ref="C41:C45"/>
    <mergeCell ref="B47:B50"/>
    <mergeCell ref="B52:B55"/>
    <mergeCell ref="C52:C55"/>
    <mergeCell ref="B27:B38"/>
    <mergeCell ref="C27:C38"/>
    <mergeCell ref="B7:B8"/>
    <mergeCell ref="B9:B12"/>
    <mergeCell ref="C9:C12"/>
    <mergeCell ref="B14:B25"/>
    <mergeCell ref="C14:C25"/>
  </mergeCells>
  <phoneticPr fontId="1"/>
  <printOptions horizontalCentered="1"/>
  <pageMargins left="0.15748031496062992" right="0.15748031496062992" top="0.51181102362204722" bottom="0.15748031496062992" header="0.31496062992125984" footer="0.15748031496062992"/>
  <pageSetup paperSize="8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別紙1</vt:lpstr>
      <vt:lpstr>別紙1記入例</vt:lpstr>
      <vt:lpstr>word版</vt:lpstr>
      <vt:lpstr>word版!Print_Area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zenshita20</dc:creator>
  <cp:lastModifiedBy>zenkyo012</cp:lastModifiedBy>
  <cp:lastPrinted>2025-12-04T07:18:31Z</cp:lastPrinted>
  <dcterms:created xsi:type="dcterms:W3CDTF">2015-06-05T18:19:34Z</dcterms:created>
  <dcterms:modified xsi:type="dcterms:W3CDTF">2025-12-18T00:46:46Z</dcterms:modified>
</cp:coreProperties>
</file>